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765" yWindow="855" windowWidth="28515" windowHeight="12585"/>
  </bookViews>
  <sheets>
    <sheet name="Berechnung PK (100%)" sheetId="1" r:id="rId1"/>
  </sheets>
  <definedNames>
    <definedName name="_xlnm.Print_Area" localSheetId="0">'Berechnung PK (100%)'!$A$1:$P$69</definedName>
    <definedName name="Z_189FCEBB_41C7_4E6F_90F0_BB5E1D4B5BFE_.wvu.PrintArea" localSheetId="0" hidden="1">'Berechnung PK (100%)'!$A$1:$P$69</definedName>
    <definedName name="Z_D0C73CFD_52E9_40C2_BFB4_0463F0D2AB48_.wvu.PrintArea" localSheetId="0" hidden="1">'Berechnung PK (100%)'!$A$1:$H$72</definedName>
  </definedNames>
  <calcPr calcId="145621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14" i="1" l="1"/>
  <c r="O19" i="1"/>
  <c r="O18" i="1"/>
  <c r="M31" i="1" l="1"/>
  <c r="O45" i="1" l="1"/>
  <c r="K36" i="1"/>
  <c r="K32" i="1"/>
  <c r="K28" i="1"/>
  <c r="O26" i="1" l="1"/>
  <c r="F66" i="1" l="1"/>
  <c r="K21" i="1" s="1"/>
  <c r="F52" i="1"/>
  <c r="K20" i="1" s="1"/>
  <c r="O20" i="1" s="1"/>
  <c r="O24" i="1" s="1"/>
  <c r="H48" i="1"/>
  <c r="H43" i="1"/>
  <c r="H42" i="1"/>
  <c r="O35" i="1"/>
  <c r="O17" i="1"/>
  <c r="O16" i="1"/>
  <c r="K22" i="1" l="1"/>
  <c r="K39" i="1" s="1"/>
  <c r="O25" i="1" l="1"/>
  <c r="O22" i="1"/>
  <c r="O30" i="1" l="1"/>
  <c r="O31" i="1"/>
  <c r="O32" i="1" s="1"/>
  <c r="O34" i="1"/>
  <c r="O36" i="1" s="1"/>
  <c r="O27" i="1"/>
  <c r="O28" i="1" s="1"/>
  <c r="O39" i="1" l="1"/>
  <c r="O49" i="1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nicht förderfähig bitte unter sonstige Bezugsbestandteile ohne Projektrelevanz eintragen!</t>
        </r>
      </text>
    </comment>
    <comment ref="O18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>
      <text>
        <r>
          <rPr>
            <b/>
            <sz val="11"/>
            <color indexed="81"/>
            <rFont val="Tahoma"/>
            <charset val="1"/>
          </rPr>
          <t>Achtung:</t>
        </r>
        <r>
          <rPr>
            <sz val="11"/>
            <color indexed="81"/>
            <rFont val="Tahoma"/>
            <charset val="1"/>
          </rPr>
          <t xml:space="preserve">
Es sind die jeweils anwendbaren Prozentsätze anzugeben!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O43" authorId="0">
      <text>
        <r>
          <rPr>
            <b/>
            <sz val="9"/>
            <color indexed="81"/>
            <rFont val="Tahoma"/>
            <charset val="1"/>
          </rPr>
          <t>Achtung:</t>
        </r>
        <r>
          <rPr>
            <sz val="9"/>
            <color indexed="81"/>
            <rFont val="Tahoma"/>
            <family val="2"/>
          </rPr>
          <t xml:space="preserve"> Nur bei Aufrollung von unterjährigen Abrechnungen!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<sst xmlns="http://schemas.openxmlformats.org/spreadsheetml/2006/main" count="69" uniqueCount="59">
  <si>
    <t>Berechnung projektbezogener Personalkosten</t>
  </si>
  <si>
    <r>
      <t xml:space="preserve">(für MitarbeiterInnen, die </t>
    </r>
    <r>
      <rPr>
        <u/>
        <sz val="11"/>
        <rFont val="Arial"/>
        <family val="2"/>
      </rPr>
      <t>ausschließlich</t>
    </r>
    <r>
      <rPr>
        <sz val="11"/>
        <rFont val="Arial"/>
        <family val="2"/>
      </rPr>
      <t xml:space="preserve"> im Projekt arbeiten)</t>
    </r>
  </si>
  <si>
    <t>Arbeitsstunden 100 %</t>
  </si>
  <si>
    <r>
      <t xml:space="preserve">Die </t>
    </r>
    <r>
      <rPr>
        <i/>
        <u/>
        <sz val="11"/>
        <rFont val="Arial"/>
        <family val="2"/>
      </rPr>
      <t>gelb markierten Felder</t>
    </r>
    <r>
      <rPr>
        <i/>
        <sz val="11"/>
        <rFont val="Arial"/>
        <family val="2"/>
      </rPr>
      <t xml:space="preserve"> sind vom Förderwerber auszufüllen. (bei Bedarf auch türkis markierte Felder)</t>
    </r>
  </si>
  <si>
    <t>Name:</t>
  </si>
  <si>
    <t>Funktion:</t>
  </si>
  <si>
    <t>eingereichte Kosten</t>
  </si>
  <si>
    <t>+ Sachbezug</t>
  </si>
  <si>
    <t>+ Mehr- bzw. Überzahlung</t>
  </si>
  <si>
    <t>+ Urlaubszuschuss</t>
  </si>
  <si>
    <t>+ Weihnachtrenumeration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</si>
  <si>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</si>
  <si>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</si>
  <si>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</si>
  <si>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</si>
  <si>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</si>
  <si>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</si>
  <si>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</si>
  <si>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</si>
  <si>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</si>
  <si>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</si>
  <si>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</si>
  <si>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</si>
  <si>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</si>
  <si>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</si>
  <si>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</si>
  <si>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</si>
  <si>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</si>
  <si>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</si>
  <si>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</si>
  <si>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</si>
  <si>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</si>
  <si>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</si>
  <si>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</si>
  <si>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</si>
  <si>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Die sachliche und rechnerische Richtigkeit wird bestätigt:</t>
  </si>
  <si>
    <t>Unterschrift und Datum</t>
  </si>
  <si>
    <t>Gemeinde / Magistrat</t>
  </si>
  <si>
    <t>Auflösungsabgabe</t>
  </si>
  <si>
    <t>Abrechnungszeitraum:</t>
  </si>
  <si>
    <t>Projektidentifkation:</t>
  </si>
  <si>
    <t>Kosten lt. (Jahres-) Lohnkonto</t>
  </si>
  <si>
    <t>sonstige Bezugsbestandteile mit Projektrelevanz (zB Leitungszulage)</t>
  </si>
  <si>
    <t>sonstige Bezugsbestandteile ohne Projektrelevanz (zB Prämien)</t>
  </si>
  <si>
    <t>Gehalt lt. Kollektivvertrag</t>
  </si>
  <si>
    <t>+ Mehr- bzw. Überstunden/Pauschale</t>
  </si>
  <si>
    <t>+ sonstige Bezugsbestandteile  - nicht förderfähig</t>
  </si>
  <si>
    <t>Projektleitung</t>
  </si>
  <si>
    <t>111 - Musterprojekt</t>
  </si>
  <si>
    <t>Mara Musterfrau</t>
  </si>
  <si>
    <t>Schlüsselkraft</t>
  </si>
  <si>
    <t>1.1.2016 - 31.12.2016</t>
  </si>
  <si>
    <t>Leitungszulage</t>
  </si>
  <si>
    <t>Prämie</t>
  </si>
  <si>
    <t>W</t>
  </si>
  <si>
    <t>Dienstgeberzuschlag (DZ); Bundesland:</t>
  </si>
  <si>
    <r>
      <rPr>
        <u/>
        <sz val="11"/>
        <rFont val="Arial Narrow"/>
        <family val="2"/>
      </rPr>
      <t>Brutto</t>
    </r>
    <r>
      <rPr>
        <sz val="11"/>
        <rFont val="Arial Narrow"/>
        <family val="2"/>
      </rPr>
      <t>bezug</t>
    </r>
  </si>
  <si>
    <t>PC-Zulage</t>
  </si>
  <si>
    <t>Abfertigung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</si>
</sst>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u/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7">
    <xf numFmtId="0" fontId="0" fillId="0" borderId="0" xfId="0"/>
    <xf numFmtId="49" fontId="1" fillId="0" borderId="0" xfId="0" applyNumberFormat="1" applyFont="1" applyProtection="1"/>
    <xf numFmtId="4" fontId="1" fillId="3" borderId="21" xfId="0" applyNumberFormat="1" applyFont="1" applyFill="1" applyBorder="1" applyAlignment="1" applyProtection="1">
      <protection hidden="1"/>
    </xf>
    <xf numFmtId="49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42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protection locked="0"/>
    </xf>
    <xf numFmtId="4" fontId="1" fillId="0" borderId="15" xfId="0" applyNumberFormat="1" applyFont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" fontId="1" fillId="0" borderId="19" xfId="0" applyNumberFormat="1" applyFont="1" applyBorder="1" applyAlignment="1" applyProtection="1">
      <protection locked="0"/>
    </xf>
    <xf numFmtId="4" fontId="1" fillId="2" borderId="20" xfId="0" applyNumberFormat="1" applyFont="1" applyFill="1" applyBorder="1" applyAlignment="1" applyProtection="1"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" fontId="1" fillId="0" borderId="23" xfId="0" applyNumberFormat="1" applyFont="1" applyBorder="1" applyAlignment="1" applyProtection="1">
      <protection locked="0"/>
    </xf>
    <xf numFmtId="4" fontId="1" fillId="2" borderId="24" xfId="0" applyNumberFormat="1" applyFont="1" applyFill="1" applyBorder="1" applyAlignment="1" applyProtection="1">
      <protection locked="0"/>
    </xf>
    <xf numFmtId="49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7" xfId="0" applyNumberFormat="1" applyFont="1" applyFill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" fontId="10" fillId="0" borderId="29" xfId="0" applyNumberFormat="1" applyFont="1" applyFill="1" applyBorder="1" applyAlignment="1" applyProtection="1">
      <protection locked="0"/>
    </xf>
    <xf numFmtId="4" fontId="1" fillId="2" borderId="30" xfId="0" applyNumberFormat="1" applyFont="1" applyFill="1" applyBorder="1" applyAlignment="1" applyProtection="1">
      <alignment vertical="center"/>
      <protection locked="0"/>
    </xf>
    <xf numFmtId="4" fontId="1" fillId="0" borderId="31" xfId="0" applyNumberFormat="1" applyFont="1" applyFill="1" applyBorder="1" applyAlignment="1" applyProtection="1">
      <protection locked="0"/>
    </xf>
    <xf numFmtId="10" fontId="1" fillId="2" borderId="0" xfId="1" applyNumberFormat="1" applyFont="1" applyFill="1" applyBorder="1" applyAlignment="1" applyProtection="1">
      <alignment horizontal="right" vertical="center"/>
      <protection locked="0"/>
    </xf>
    <xf numFmtId="10" fontId="1" fillId="0" borderId="0" xfId="1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" fontId="1" fillId="2" borderId="20" xfId="0" applyNumberFormat="1" applyFont="1" applyFill="1" applyBorder="1" applyAlignment="1" applyProtection="1">
      <alignment vertical="center"/>
      <protection locked="0"/>
    </xf>
    <xf numFmtId="49" fontId="1" fillId="0" borderId="22" xfId="0" applyNumberFormat="1" applyFont="1" applyFill="1" applyBorder="1" applyAlignment="1" applyProtection="1">
      <alignment vertical="center"/>
      <protection locked="0"/>
    </xf>
    <xf numFmtId="4" fontId="1" fillId="2" borderId="24" xfId="0" applyNumberFormat="1" applyFont="1" applyFill="1" applyBorder="1" applyAlignment="1" applyProtection="1">
      <alignment vertical="center"/>
      <protection locked="0"/>
    </xf>
    <xf numFmtId="10" fontId="1" fillId="0" borderId="0" xfId="1" applyNumberFormat="1" applyFont="1" applyFill="1" applyBorder="1" applyAlignment="1" applyProtection="1">
      <alignment horizontal="right" vertical="center"/>
      <protection locked="0"/>
    </xf>
    <xf numFmtId="49" fontId="1" fillId="0" borderId="33" xfId="0" applyNumberFormat="1" applyFont="1" applyFill="1" applyBorder="1" applyAlignment="1" applyProtection="1">
      <alignment vertical="center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" fontId="1" fillId="0" borderId="31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10" fillId="2" borderId="19" xfId="0" applyNumberFormat="1" applyFont="1" applyFill="1" applyBorder="1" applyAlignment="1" applyProtection="1">
      <alignment horizontal="center"/>
      <protection locked="0"/>
    </xf>
    <xf numFmtId="4" fontId="1" fillId="2" borderId="34" xfId="0" applyNumberFormat="1" applyFont="1" applyFill="1" applyBorder="1" applyAlignment="1" applyProtection="1">
      <protection locked="0"/>
    </xf>
    <xf numFmtId="49" fontId="1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0" xfId="0" applyNumberFormat="1" applyFont="1" applyFill="1" applyBorder="1" applyAlignment="1" applyProtection="1">
      <alignment vertical="center"/>
      <protection locked="0"/>
    </xf>
    <xf numFmtId="4" fontId="10" fillId="5" borderId="0" xfId="0" applyNumberFormat="1" applyFont="1" applyFill="1" applyBorder="1" applyAlignment="1" applyProtection="1">
      <protection locked="0"/>
    </xf>
    <xf numFmtId="49" fontId="1" fillId="5" borderId="0" xfId="0" applyNumberFormat="1" applyFont="1" applyFill="1" applyProtection="1">
      <protection locked="0"/>
    </xf>
    <xf numFmtId="49" fontId="10" fillId="4" borderId="5" xfId="0" applyNumberFormat="1" applyFont="1" applyFill="1" applyBorder="1" applyAlignment="1" applyProtection="1">
      <protection locked="0"/>
    </xf>
    <xf numFmtId="49" fontId="10" fillId="4" borderId="7" xfId="0" applyNumberFormat="1" applyFont="1" applyFill="1" applyBorder="1" applyAlignment="1" applyProtection="1">
      <protection locked="0"/>
    </xf>
    <xf numFmtId="4" fontId="10" fillId="4" borderId="7" xfId="0" applyNumberFormat="1" applyFont="1" applyFill="1" applyBorder="1" applyAlignment="1" applyProtection="1">
      <protection locked="0"/>
    </xf>
    <xf numFmtId="49" fontId="10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4" fontId="1" fillId="2" borderId="12" xfId="0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4" fontId="1" fillId="2" borderId="21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" fillId="2" borderId="12" xfId="0" applyNumberFormat="1" applyFont="1" applyFill="1" applyBorder="1" applyAlignment="1" applyProtection="1">
      <protection locked="0"/>
    </xf>
    <xf numFmtId="4" fontId="1" fillId="2" borderId="35" xfId="0" applyNumberFormat="1" applyFont="1" applyFill="1" applyBorder="1" applyAlignment="1" applyProtection="1">
      <protection locked="0"/>
    </xf>
    <xf numFmtId="4" fontId="1" fillId="2" borderId="35" xfId="0" applyNumberFormat="1" applyFont="1" applyFill="1" applyBorder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15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8" fillId="2" borderId="6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49" fontId="8" fillId="2" borderId="40" xfId="0" applyNumberFormat="1" applyFont="1" applyFill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2" borderId="43" xfId="0" applyNumberFormat="1" applyFont="1" applyFill="1" applyBorder="1" applyAlignment="1" applyProtection="1">
      <alignment horizontal="center" vertical="center"/>
      <protection locked="0"/>
    </xf>
    <xf numFmtId="49" fontId="8" fillId="2" borderId="34" xfId="0" applyNumberFormat="1" applyFont="1" applyFill="1" applyBorder="1" applyAlignment="1" applyProtection="1">
      <alignment horizontal="center" vertical="center"/>
      <protection locked="0"/>
    </xf>
    <xf numFmtId="49" fontId="8" fillId="2" borderId="41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1" fillId="0" borderId="19" xfId="0" applyNumberFormat="1" applyFont="1" applyBorder="1" applyAlignment="1" applyProtection="1"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0" borderId="2" xfId="0" applyNumberFormat="1" applyFont="1" applyBorder="1" applyProtection="1">
      <protection locked="0"/>
    </xf>
    <xf numFmtId="4" fontId="1" fillId="0" borderId="23" xfId="0" applyNumberFormat="1" applyFont="1" applyBorder="1" applyAlignment="1" applyProtection="1">
      <protection locked="0"/>
    </xf>
    <xf numFmtId="4" fontId="10" fillId="0" borderId="7" xfId="0" applyNumberFormat="1" applyFont="1" applyFill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" fontId="10" fillId="0" borderId="29" xfId="0" applyNumberFormat="1" applyFont="1" applyFill="1" applyBorder="1" applyAlignment="1" applyProtection="1">
      <protection locked="0"/>
    </xf>
    <xf numFmtId="4" fontId="10" fillId="0" borderId="2" xfId="0" applyNumberFormat="1" applyFont="1" applyFill="1" applyBorder="1" applyAlignment="1" applyProtection="1">
      <protection locked="0"/>
    </xf>
    <xf numFmtId="4" fontId="10" fillId="4" borderId="7" xfId="0" applyNumberFormat="1" applyFont="1" applyFill="1" applyBorder="1" applyAlignment="1" applyProtection="1">
      <protection locked="0"/>
    </xf>
    <xf numFmtId="49" fontId="1" fillId="0" borderId="36" xfId="0" applyNumberFormat="1" applyFont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/>
      <protection locked="0"/>
    </xf>
    <xf numFmtId="49" fontId="1" fillId="2" borderId="37" xfId="0" applyNumberFormat="1" applyFont="1" applyFill="1" applyBorder="1" applyAlignment="1" applyProtection="1">
      <alignment horizontal="left" vertical="center"/>
      <protection locked="0"/>
    </xf>
    <xf numFmtId="49" fontId="1" fillId="2" borderId="33" xfId="0" applyNumberFormat="1" applyFont="1" applyFill="1" applyBorder="1" applyAlignment="1" applyProtection="1">
      <alignment horizontal="left" vertical="center"/>
      <protection locked="0"/>
    </xf>
    <xf numFmtId="49" fontId="1" fillId="2" borderId="38" xfId="0" applyNumberFormat="1" applyFont="1" applyFill="1" applyBorder="1" applyAlignment="1" applyProtection="1">
      <alignment horizontal="left" vertical="center"/>
      <protection locked="0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" fontId="1" fillId="0" borderId="12" xfId="0" applyNumberFormat="1" applyFont="1" applyFill="1" applyBorder="1" applyProtection="1"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25" xfId="0" applyNumberFormat="1" applyFont="1" applyFill="1" applyBorder="1" applyAlignment="1" applyProtection="1">
      <protection hidden="1"/>
    </xf>
    <xf numFmtId="4" fontId="1" fillId="0" borderId="21" xfId="0" applyNumberFormat="1" applyFont="1" applyFill="1" applyBorder="1" applyAlignment="1" applyProtection="1">
      <protection hidden="1"/>
    </xf>
    <xf numFmtId="4" fontId="10" fillId="4" borderId="28" xfId="0" applyNumberFormat="1" applyFont="1" applyFill="1" applyBorder="1" applyAlignment="1" applyProtection="1">
      <protection hidden="1"/>
    </xf>
    <xf numFmtId="4" fontId="1" fillId="0" borderId="24" xfId="0" applyNumberFormat="1" applyFont="1" applyFill="1" applyBorder="1" applyAlignment="1" applyProtection="1">
      <protection hidden="1"/>
    </xf>
    <xf numFmtId="4" fontId="1" fillId="0" borderId="20" xfId="0" applyNumberFormat="1" applyFont="1" applyFill="1" applyBorder="1" applyAlignment="1" applyProtection="1">
      <protection hidden="1"/>
    </xf>
    <xf numFmtId="4" fontId="10" fillId="0" borderId="27" xfId="0" applyNumberFormat="1" applyFont="1" applyFill="1" applyBorder="1" applyAlignment="1" applyProtection="1">
      <protection hidden="1"/>
    </xf>
    <xf numFmtId="4" fontId="1" fillId="0" borderId="32" xfId="0" applyNumberFormat="1" applyFont="1" applyFill="1" applyBorder="1" applyAlignment="1" applyProtection="1">
      <alignment vertical="center"/>
      <protection hidden="1"/>
    </xf>
    <xf numFmtId="4" fontId="1" fillId="0" borderId="21" xfId="0" applyNumberFormat="1" applyFont="1" applyFill="1" applyBorder="1" applyAlignment="1" applyProtection="1">
      <alignment vertical="center"/>
      <protection hidden="1"/>
    </xf>
    <xf numFmtId="4" fontId="1" fillId="0" borderId="25" xfId="0" applyNumberFormat="1" applyFont="1" applyFill="1" applyBorder="1" applyAlignment="1" applyProtection="1">
      <alignment vertical="center"/>
      <protection hidden="1"/>
    </xf>
    <xf numFmtId="4" fontId="1" fillId="0" borderId="35" xfId="0" applyNumberFormat="1" applyFont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vertical="center"/>
      <protection hidden="1"/>
    </xf>
    <xf numFmtId="4" fontId="10" fillId="4" borderId="44" xfId="0" applyNumberFormat="1" applyFont="1" applyFill="1" applyBorder="1" applyAlignment="1" applyProtection="1">
      <protection hidden="1"/>
    </xf>
    <xf numFmtId="4" fontId="10" fillId="4" borderId="27" xfId="0" applyNumberFormat="1" applyFont="1" applyFill="1" applyBorder="1" applyAlignment="1" applyProtection="1">
      <protection hidden="1"/>
    </xf>
    <xf numFmtId="4" fontId="10" fillId="0" borderId="28" xfId="0" applyNumberFormat="1" applyFont="1" applyFill="1" applyBorder="1" applyAlignment="1" applyProtection="1">
      <protection hidden="1"/>
    </xf>
    <xf numFmtId="4" fontId="10" fillId="6" borderId="28" xfId="0" applyNumberFormat="1" applyFont="1" applyFill="1" applyBorder="1" applyAlignment="1" applyProtection="1">
      <protection hidden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742952</xdr:colOff>
      <xdr:row>0</xdr:row>
      <xdr:rowOff>28576</xdr:rowOff>
    </xdr:from>
    <xdr:to>
      <xdr:col>15</xdr:col>
      <xdr:colOff>648181</xdr:colOff>
      <xdr:row>2</xdr:row>
      <xdr:rowOff>138976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91552" y="28576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75830</xdr:colOff>
      <xdr:row>0</xdr:row>
      <xdr:rowOff>19050</xdr:rowOff>
    </xdr:from>
    <xdr:to>
      <xdr:col>14</xdr:col>
      <xdr:colOff>716004</xdr:colOff>
      <xdr:row>2</xdr:row>
      <xdr:rowOff>129450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430" y="19050"/>
          <a:ext cx="6401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9"/>
  <sheetViews>
    <sheetView showGridLines="0" tabSelected="1" zoomScaleNormal="100" zoomScaleSheetLayoutView="100" workbookViewId="0">
      <selection activeCell="M8" sqref="M8"/>
    </sheetView>
  </sheetViews>
  <sheetFormatPr baseColWidth="10" defaultRowHeight="16.5" x14ac:dyDescent="0.3"/>
  <cols>
    <col min="1" max="1" width="14.83203125" style="3" customWidth="1"/>
    <col min="2" max="2" width="30.83203125" style="3" customWidth="1"/>
    <col min="3" max="3" width="7.33203125" style="3" customWidth="1"/>
    <col min="4" max="4" width="6" style="3" bestFit="1" customWidth="1"/>
    <col min="5" max="5" width="13" style="3" customWidth="1"/>
    <col min="6" max="6" width="15.83203125" style="3" customWidth="1"/>
    <col min="7" max="7" width="1.83203125" style="3" customWidth="1"/>
    <col min="8" max="8" width="15.83203125" style="3" customWidth="1"/>
    <col min="9" max="9" width="2.33203125" style="3" bestFit="1" customWidth="1"/>
    <col min="10" max="10" width="1.83203125" style="3" customWidth="1"/>
    <col min="11" max="11" width="15.83203125" style="3" customWidth="1"/>
    <col min="12" max="12" width="1.83203125" style="3" customWidth="1"/>
    <col min="13" max="13" width="8.1640625" style="3" customWidth="1"/>
    <col min="14" max="14" width="1.83203125" style="3" customWidth="1"/>
    <col min="15" max="15" width="15.83203125" style="3" customWidth="1"/>
    <col min="16" max="16384" width="12" style="3"/>
  </cols>
  <sheetData>
    <row r="1" spans="1:17" ht="28.5" customHeight="1" x14ac:dyDescent="0.5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4"/>
      <c r="M1" s="4"/>
      <c r="N1" s="4"/>
      <c r="O1" s="4"/>
    </row>
    <row r="2" spans="1:17" ht="20.100000000000001" customHeight="1" x14ac:dyDescent="0.3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5"/>
      <c r="M2" s="5"/>
      <c r="N2" s="5"/>
      <c r="O2" s="5"/>
    </row>
    <row r="3" spans="1:17" ht="15" customHeight="1" x14ac:dyDescent="0.3">
      <c r="B3" s="87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6"/>
      <c r="M3" s="6"/>
      <c r="N3" s="6"/>
      <c r="O3" s="6"/>
      <c r="P3" s="6"/>
      <c r="Q3" s="6"/>
    </row>
    <row r="4" spans="1:17" ht="20.100000000000001" customHeight="1" x14ac:dyDescent="0.3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20.100000000000001" customHeight="1" thickBot="1" x14ac:dyDescent="0.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20.100000000000001" customHeight="1" x14ac:dyDescent="0.3">
      <c r="A6" s="8"/>
      <c r="B6" s="9" t="s">
        <v>40</v>
      </c>
      <c r="C6" s="92" t="s">
        <v>48</v>
      </c>
      <c r="D6" s="92"/>
      <c r="E6" s="92"/>
      <c r="F6" s="92"/>
      <c r="G6" s="92"/>
      <c r="H6" s="92"/>
      <c r="I6" s="92"/>
      <c r="J6" s="92"/>
      <c r="K6" s="93"/>
    </row>
    <row r="7" spans="1:17" ht="18" x14ac:dyDescent="0.3">
      <c r="B7" s="10" t="s">
        <v>4</v>
      </c>
      <c r="C7" s="88" t="s">
        <v>49</v>
      </c>
      <c r="D7" s="88"/>
      <c r="E7" s="88"/>
      <c r="F7" s="88"/>
      <c r="G7" s="88"/>
      <c r="H7" s="88"/>
      <c r="I7" s="88"/>
      <c r="J7" s="88"/>
      <c r="K7" s="89"/>
    </row>
    <row r="8" spans="1:17" ht="18.75" thickBot="1" x14ac:dyDescent="0.35">
      <c r="B8" s="11" t="s">
        <v>5</v>
      </c>
      <c r="C8" s="90" t="s">
        <v>50</v>
      </c>
      <c r="D8" s="90"/>
      <c r="E8" s="90"/>
      <c r="F8" s="90"/>
      <c r="G8" s="90"/>
      <c r="H8" s="90"/>
      <c r="I8" s="90"/>
      <c r="J8" s="90"/>
      <c r="K8" s="91"/>
    </row>
    <row r="9" spans="1:17" ht="10.5" customHeight="1" thickBot="1" x14ac:dyDescent="0.35"/>
    <row r="10" spans="1:17" ht="20.25" customHeight="1" thickBot="1" x14ac:dyDescent="0.35">
      <c r="A10" s="12"/>
      <c r="B10" s="13" t="s">
        <v>39</v>
      </c>
      <c r="C10" s="82" t="s">
        <v>51</v>
      </c>
      <c r="D10" s="83"/>
      <c r="E10" s="83"/>
      <c r="F10" s="83"/>
      <c r="G10" s="83"/>
      <c r="H10" s="83"/>
      <c r="I10" s="83"/>
      <c r="J10" s="83"/>
      <c r="K10" s="84"/>
    </row>
    <row r="11" spans="1:17" ht="10.5" customHeight="1" x14ac:dyDescent="0.3">
      <c r="A11" s="12"/>
      <c r="B11" s="12"/>
      <c r="C11" s="14"/>
      <c r="D11" s="14"/>
      <c r="E11" s="14"/>
      <c r="F11" s="14"/>
      <c r="G11" s="14"/>
      <c r="H11" s="14"/>
    </row>
    <row r="12" spans="1:17" ht="18" x14ac:dyDescent="0.3">
      <c r="A12" s="12"/>
      <c r="B12" s="12"/>
      <c r="H12" s="81" t="s">
        <v>41</v>
      </c>
      <c r="I12" s="81"/>
      <c r="J12" s="81"/>
      <c r="K12" s="81"/>
      <c r="L12" s="15"/>
      <c r="N12" s="16"/>
      <c r="O12" s="17" t="s">
        <v>6</v>
      </c>
    </row>
    <row r="13" spans="1:17" ht="6" customHeight="1" thickBot="1" x14ac:dyDescent="0.35">
      <c r="B13" s="18"/>
      <c r="C13" s="19"/>
      <c r="D13" s="19"/>
      <c r="E13" s="19"/>
      <c r="F13" s="19"/>
      <c r="G13" s="19"/>
    </row>
    <row r="14" spans="1:17" ht="22.5" customHeight="1" x14ac:dyDescent="0.3">
      <c r="A14" s="96" t="s">
        <v>56</v>
      </c>
      <c r="B14" s="20" t="s">
        <v>44</v>
      </c>
      <c r="C14" s="99"/>
      <c r="D14" s="99"/>
      <c r="E14" s="100"/>
      <c r="F14" s="99"/>
      <c r="G14" s="99"/>
      <c r="H14" s="99"/>
      <c r="I14" s="99"/>
      <c r="J14" s="21"/>
      <c r="K14" s="22">
        <v>24000</v>
      </c>
      <c r="L14" s="23"/>
      <c r="M14" s="94"/>
      <c r="N14" s="94"/>
      <c r="O14" s="120">
        <f>K14</f>
        <v>24000</v>
      </c>
    </row>
    <row r="15" spans="1:17" ht="22.5" customHeight="1" x14ac:dyDescent="0.3">
      <c r="A15" s="97"/>
      <c r="B15" s="24" t="s">
        <v>7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3"/>
      <c r="M15" s="28"/>
      <c r="N15" s="28"/>
      <c r="O15" s="121">
        <v>0</v>
      </c>
    </row>
    <row r="16" spans="1:17" ht="22.5" customHeight="1" x14ac:dyDescent="0.3">
      <c r="A16" s="97"/>
      <c r="B16" s="24" t="s">
        <v>8</v>
      </c>
      <c r="C16" s="25"/>
      <c r="D16" s="25"/>
      <c r="E16" s="26"/>
      <c r="F16" s="25"/>
      <c r="G16" s="25"/>
      <c r="H16" s="25"/>
      <c r="I16" s="26"/>
      <c r="J16" s="25"/>
      <c r="K16" s="27">
        <v>0</v>
      </c>
      <c r="L16" s="23"/>
      <c r="M16" s="28"/>
      <c r="N16" s="28"/>
      <c r="O16" s="121">
        <f>K16</f>
        <v>0</v>
      </c>
    </row>
    <row r="17" spans="1:16" ht="22.5" customHeight="1" x14ac:dyDescent="0.3">
      <c r="A17" s="97"/>
      <c r="B17" s="24" t="s">
        <v>45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3"/>
      <c r="M17" s="28"/>
      <c r="N17" s="28"/>
      <c r="O17" s="121">
        <f>K17</f>
        <v>500</v>
      </c>
    </row>
    <row r="18" spans="1:16" ht="22.5" customHeight="1" x14ac:dyDescent="0.3">
      <c r="A18" s="97"/>
      <c r="B18" s="29" t="s">
        <v>9</v>
      </c>
      <c r="C18" s="95"/>
      <c r="D18" s="95"/>
      <c r="E18" s="95"/>
      <c r="F18" s="95"/>
      <c r="G18" s="95"/>
      <c r="H18" s="95"/>
      <c r="I18" s="95"/>
      <c r="J18" s="30"/>
      <c r="K18" s="31">
        <v>2125</v>
      </c>
      <c r="L18" s="28"/>
      <c r="M18" s="94"/>
      <c r="N18" s="94"/>
      <c r="O18" s="2">
        <f>+K18</f>
        <v>2125</v>
      </c>
    </row>
    <row r="19" spans="1:16" ht="22.5" customHeight="1" x14ac:dyDescent="0.3">
      <c r="A19" s="97"/>
      <c r="B19" s="32" t="s">
        <v>10</v>
      </c>
      <c r="C19" s="101"/>
      <c r="D19" s="101"/>
      <c r="E19" s="101"/>
      <c r="F19" s="101"/>
      <c r="G19" s="101"/>
      <c r="H19" s="95"/>
      <c r="I19" s="95"/>
      <c r="J19" s="33"/>
      <c r="K19" s="34">
        <v>2125</v>
      </c>
      <c r="L19" s="28"/>
      <c r="M19" s="94"/>
      <c r="N19" s="94"/>
      <c r="O19" s="2">
        <f>+K19</f>
        <v>2125</v>
      </c>
    </row>
    <row r="20" spans="1:16" ht="22.5" customHeight="1" x14ac:dyDescent="0.3">
      <c r="A20" s="97"/>
      <c r="B20" s="32" t="s">
        <v>11</v>
      </c>
      <c r="C20" s="33"/>
      <c r="D20" s="33"/>
      <c r="E20" s="33"/>
      <c r="F20" s="33"/>
      <c r="G20" s="33"/>
      <c r="H20" s="33"/>
      <c r="I20" s="33"/>
      <c r="J20" s="33"/>
      <c r="K20" s="125">
        <f>F52</f>
        <v>500</v>
      </c>
      <c r="L20" s="28"/>
      <c r="M20" s="28"/>
      <c r="N20" s="28"/>
      <c r="O20" s="122">
        <f>K20</f>
        <v>500</v>
      </c>
    </row>
    <row r="21" spans="1:16" ht="22.5" customHeight="1" thickBot="1" x14ac:dyDescent="0.35">
      <c r="A21" s="97"/>
      <c r="B21" s="32" t="s">
        <v>46</v>
      </c>
      <c r="C21" s="30"/>
      <c r="D21" s="30"/>
      <c r="E21" s="30"/>
      <c r="F21" s="30"/>
      <c r="G21" s="30"/>
      <c r="H21" s="30"/>
      <c r="I21" s="30"/>
      <c r="J21" s="30"/>
      <c r="K21" s="126">
        <f>F66</f>
        <v>1000</v>
      </c>
      <c r="L21" s="28"/>
      <c r="M21" s="28"/>
      <c r="N21" s="28"/>
      <c r="O21" s="123">
        <v>0</v>
      </c>
    </row>
    <row r="22" spans="1:16" ht="22.5" customHeight="1" thickBot="1" x14ac:dyDescent="0.35">
      <c r="A22" s="98"/>
      <c r="B22" s="35" t="s">
        <v>12</v>
      </c>
      <c r="C22" s="102"/>
      <c r="D22" s="102"/>
      <c r="E22" s="102"/>
      <c r="F22" s="102"/>
      <c r="G22" s="102"/>
      <c r="H22" s="102"/>
      <c r="I22" s="102"/>
      <c r="J22" s="36"/>
      <c r="K22" s="127">
        <f>K14+SUM(K16:K21)</f>
        <v>30250</v>
      </c>
      <c r="L22" s="37"/>
      <c r="M22" s="103"/>
      <c r="N22" s="103"/>
      <c r="O22" s="124">
        <f>SUM(O14:O21)</f>
        <v>29250</v>
      </c>
      <c r="P22" s="1"/>
    </row>
    <row r="23" spans="1:16" ht="9.75" customHeight="1" thickBot="1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</row>
    <row r="24" spans="1:16" ht="22.5" customHeight="1" x14ac:dyDescent="0.3">
      <c r="A24" s="96" t="s">
        <v>13</v>
      </c>
      <c r="B24" s="42" t="s">
        <v>14</v>
      </c>
      <c r="C24" s="105"/>
      <c r="D24" s="105"/>
      <c r="E24" s="105"/>
      <c r="F24" s="105"/>
      <c r="G24" s="105"/>
      <c r="H24" s="106"/>
      <c r="I24" s="106"/>
      <c r="J24" s="43"/>
      <c r="K24" s="44">
        <v>5673.21</v>
      </c>
      <c r="L24" s="45"/>
      <c r="M24" s="46">
        <v>0.21479999999999999</v>
      </c>
      <c r="N24" s="47"/>
      <c r="O24" s="128">
        <f>IF(M24*(O14+O16+O17+O20)&lt;K24,ROUND(M24*(O14+O16+O17+O20),2),K24)</f>
        <v>5370</v>
      </c>
    </row>
    <row r="25" spans="1:16" ht="22.5" customHeight="1" x14ac:dyDescent="0.3">
      <c r="A25" s="97"/>
      <c r="B25" s="48" t="s">
        <v>15</v>
      </c>
      <c r="C25" s="95"/>
      <c r="D25" s="95"/>
      <c r="E25" s="95"/>
      <c r="F25" s="95"/>
      <c r="G25" s="95"/>
      <c r="H25" s="95"/>
      <c r="I25" s="95"/>
      <c r="J25" s="30"/>
      <c r="K25" s="49">
        <v>982.36</v>
      </c>
      <c r="L25" s="45"/>
      <c r="M25" s="46">
        <v>0.20979999999999999</v>
      </c>
      <c r="N25" s="37"/>
      <c r="O25" s="129">
        <f>IF(M25*(O18+O19)&lt;K25,ROUND(M25*(O18+O19),2),K25)</f>
        <v>891.65</v>
      </c>
    </row>
    <row r="26" spans="1:16" ht="22.5" customHeight="1" x14ac:dyDescent="0.3">
      <c r="A26" s="97"/>
      <c r="B26" s="50" t="s">
        <v>38</v>
      </c>
      <c r="C26" s="30"/>
      <c r="D26" s="30"/>
      <c r="E26" s="30"/>
      <c r="F26" s="30"/>
      <c r="G26" s="30"/>
      <c r="H26" s="30"/>
      <c r="I26" s="30"/>
      <c r="J26" s="30"/>
      <c r="K26" s="51">
        <v>121</v>
      </c>
      <c r="L26" s="45"/>
      <c r="M26" s="52"/>
      <c r="N26" s="37"/>
      <c r="O26" s="130">
        <f>+K26</f>
        <v>121</v>
      </c>
    </row>
    <row r="27" spans="1:16" ht="22.5" customHeight="1" thickBot="1" x14ac:dyDescent="0.35">
      <c r="A27" s="97"/>
      <c r="B27" s="53" t="s">
        <v>16</v>
      </c>
      <c r="C27" s="30"/>
      <c r="D27" s="30"/>
      <c r="E27" s="30"/>
      <c r="F27" s="30"/>
      <c r="G27" s="30"/>
      <c r="H27" s="30"/>
      <c r="I27" s="30"/>
      <c r="J27" s="30"/>
      <c r="K27" s="54">
        <v>461.48</v>
      </c>
      <c r="L27" s="55"/>
      <c r="M27" s="46">
        <v>1.5299999999999999E-2</v>
      </c>
      <c r="N27" s="47"/>
      <c r="O27" s="131">
        <f>IF(M27*$O$22&lt;K27,ROUND(M27*$O$22,2),K27)</f>
        <v>447.53</v>
      </c>
    </row>
    <row r="28" spans="1:16" ht="22.5" customHeight="1" thickBot="1" x14ac:dyDescent="0.35">
      <c r="A28" s="104"/>
      <c r="B28" s="35" t="s">
        <v>17</v>
      </c>
      <c r="C28" s="102"/>
      <c r="D28" s="102"/>
      <c r="E28" s="102"/>
      <c r="F28" s="102"/>
      <c r="G28" s="102"/>
      <c r="H28" s="102"/>
      <c r="I28" s="102"/>
      <c r="J28" s="36"/>
      <c r="K28" s="127">
        <f>SUM(K24:K27)</f>
        <v>7238.0499999999993</v>
      </c>
      <c r="L28" s="37"/>
      <c r="M28" s="56"/>
      <c r="N28" s="37"/>
      <c r="O28" s="124">
        <f>SUM(O24:O27)</f>
        <v>6830.1799999999994</v>
      </c>
    </row>
    <row r="29" spans="1:16" ht="9.75" customHeight="1" thickBot="1" x14ac:dyDescent="0.3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9"/>
      <c r="M29" s="39"/>
      <c r="N29" s="58"/>
    </row>
    <row r="30" spans="1:16" ht="22.5" customHeight="1" x14ac:dyDescent="0.3">
      <c r="A30" s="96" t="s">
        <v>18</v>
      </c>
      <c r="B30" s="20" t="s">
        <v>19</v>
      </c>
      <c r="C30" s="99"/>
      <c r="D30" s="99"/>
      <c r="E30" s="100"/>
      <c r="F30" s="99"/>
      <c r="G30" s="99"/>
      <c r="H30" s="99"/>
      <c r="I30" s="99"/>
      <c r="J30" s="21"/>
      <c r="K30" s="22">
        <v>1526.36</v>
      </c>
      <c r="L30" s="23"/>
      <c r="M30" s="46">
        <v>4.4999999999999998E-2</v>
      </c>
      <c r="N30" s="47"/>
      <c r="O30" s="132">
        <f>IF(M30*$O$22&lt;K30,ROUND(M30*$O$22,2),K30)</f>
        <v>1316.25</v>
      </c>
    </row>
    <row r="31" spans="1:16" ht="22.5" customHeight="1" thickBot="1" x14ac:dyDescent="0.35">
      <c r="A31" s="97"/>
      <c r="B31" s="29" t="s">
        <v>55</v>
      </c>
      <c r="C31" s="30"/>
      <c r="D31" s="30"/>
      <c r="E31" s="60" t="s">
        <v>54</v>
      </c>
      <c r="F31" s="30"/>
      <c r="G31" s="30"/>
      <c r="H31" s="30"/>
      <c r="I31" s="30"/>
      <c r="J31" s="30"/>
      <c r="K31" s="61"/>
      <c r="L31" s="28"/>
      <c r="M31" s="52">
        <f>IF(E31="BGLD",0.44%,IF(E31="KTN",0.41%,IF(E31="NÖ",0.4%,IF(E31="OÖ",0.36%,IF(E31="SBG",0.42%,IF(E31="T",0.43%,IF(E31="VBG",0.39%,0.4%)))))))</f>
        <v>4.0000000000000001E-3</v>
      </c>
      <c r="N31" s="47"/>
      <c r="O31" s="129">
        <f>IF(M31*$O$22&lt;K31,ROUND(M31*$O$22,2),K31)</f>
        <v>0</v>
      </c>
    </row>
    <row r="32" spans="1:16" ht="22.5" customHeight="1" thickBot="1" x14ac:dyDescent="0.35">
      <c r="A32" s="108"/>
      <c r="B32" s="35" t="s">
        <v>20</v>
      </c>
      <c r="C32" s="102"/>
      <c r="D32" s="102"/>
      <c r="E32" s="102"/>
      <c r="F32" s="102"/>
      <c r="G32" s="102"/>
      <c r="H32" s="102"/>
      <c r="I32" s="102"/>
      <c r="J32" s="36"/>
      <c r="K32" s="127">
        <f>SUM(K30:K31)</f>
        <v>1526.36</v>
      </c>
      <c r="L32" s="37"/>
      <c r="M32" s="56"/>
      <c r="N32" s="37"/>
      <c r="O32" s="124">
        <f>SUM(O30:O31)</f>
        <v>1316.25</v>
      </c>
    </row>
    <row r="33" spans="1:15" ht="9.75" customHeight="1" thickBot="1" x14ac:dyDescent="0.3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39"/>
      <c r="N33" s="58"/>
    </row>
    <row r="34" spans="1:15" ht="22.5" customHeight="1" x14ac:dyDescent="0.3">
      <c r="A34" s="96" t="s">
        <v>37</v>
      </c>
      <c r="B34" s="20" t="s">
        <v>21</v>
      </c>
      <c r="C34" s="99"/>
      <c r="D34" s="99"/>
      <c r="E34" s="100"/>
      <c r="F34" s="99"/>
      <c r="G34" s="99"/>
      <c r="H34" s="99"/>
      <c r="I34" s="99"/>
      <c r="J34" s="21"/>
      <c r="K34" s="22">
        <v>951.27</v>
      </c>
      <c r="L34" s="23"/>
      <c r="M34" s="46">
        <v>0.03</v>
      </c>
      <c r="N34" s="47"/>
      <c r="O34" s="132">
        <f>IF(M34*$O$22&lt;K34,ROUND(M34*$O$22,2),K34)</f>
        <v>877.5</v>
      </c>
    </row>
    <row r="35" spans="1:15" ht="22.5" customHeight="1" thickBot="1" x14ac:dyDescent="0.35">
      <c r="A35" s="97"/>
      <c r="B35" s="29" t="s">
        <v>22</v>
      </c>
      <c r="C35" s="30"/>
      <c r="D35" s="30"/>
      <c r="E35" s="30"/>
      <c r="F35" s="30"/>
      <c r="G35" s="30"/>
      <c r="H35" s="30"/>
      <c r="I35" s="30"/>
      <c r="J35" s="30"/>
      <c r="K35" s="61"/>
      <c r="L35" s="28"/>
      <c r="M35" s="56"/>
      <c r="N35" s="47"/>
      <c r="O35" s="129">
        <f>K35</f>
        <v>0</v>
      </c>
    </row>
    <row r="36" spans="1:15" ht="22.5" customHeight="1" thickBot="1" x14ac:dyDescent="0.35">
      <c r="A36" s="108"/>
      <c r="B36" s="35" t="s">
        <v>23</v>
      </c>
      <c r="C36" s="102"/>
      <c r="D36" s="102"/>
      <c r="E36" s="102"/>
      <c r="F36" s="102"/>
      <c r="G36" s="102"/>
      <c r="H36" s="102"/>
      <c r="I36" s="102"/>
      <c r="J36" s="36"/>
      <c r="K36" s="127">
        <f>SUM(K34:K35)</f>
        <v>951.27</v>
      </c>
      <c r="L36" s="37"/>
      <c r="M36" s="56"/>
      <c r="N36" s="37"/>
      <c r="O36" s="124">
        <f>SUM(O34:O35)</f>
        <v>877.5</v>
      </c>
    </row>
    <row r="37" spans="1:15" s="65" customFormat="1" ht="17.25" customHeight="1" x14ac:dyDescent="0.3">
      <c r="A37" s="62"/>
      <c r="B37" s="63"/>
      <c r="C37" s="64"/>
      <c r="D37" s="64"/>
      <c r="E37" s="64"/>
      <c r="F37" s="64"/>
      <c r="G37" s="37"/>
    </row>
    <row r="38" spans="1:15" ht="6" customHeight="1" thickBot="1" x14ac:dyDescent="0.35">
      <c r="G38" s="59"/>
    </row>
    <row r="39" spans="1:15" ht="19.5" customHeight="1" thickBot="1" x14ac:dyDescent="0.35">
      <c r="A39" s="66" t="s">
        <v>24</v>
      </c>
      <c r="B39" s="67"/>
      <c r="C39" s="107"/>
      <c r="D39" s="107"/>
      <c r="E39" s="107"/>
      <c r="F39" s="68"/>
      <c r="G39" s="68"/>
      <c r="H39" s="107"/>
      <c r="I39" s="107"/>
      <c r="J39" s="68"/>
      <c r="K39" s="133">
        <f>+K36+K32+K28+K22</f>
        <v>39965.68</v>
      </c>
      <c r="L39" s="107"/>
      <c r="M39" s="107"/>
      <c r="N39" s="68"/>
      <c r="O39" s="134">
        <f>O22+O28+O32+O36</f>
        <v>38273.93</v>
      </c>
    </row>
    <row r="40" spans="1:15" ht="19.5" customHeight="1" x14ac:dyDescent="0.3">
      <c r="A40" s="69"/>
      <c r="B40" s="69"/>
      <c r="C40" s="37"/>
      <c r="D40" s="37"/>
      <c r="E40" s="37"/>
      <c r="F40" s="37"/>
      <c r="G40" s="37"/>
    </row>
    <row r="41" spans="1:15" ht="17.25" thickBot="1" x14ac:dyDescent="0.35">
      <c r="A41" s="3" t="s">
        <v>42</v>
      </c>
    </row>
    <row r="42" spans="1:15" ht="17.25" thickBot="1" x14ac:dyDescent="0.35">
      <c r="A42" s="70" t="s">
        <v>25</v>
      </c>
      <c r="B42" s="109" t="s">
        <v>52</v>
      </c>
      <c r="C42" s="110"/>
      <c r="D42" s="110"/>
      <c r="E42" s="111"/>
      <c r="F42" s="71">
        <v>250</v>
      </c>
      <c r="H42" s="72" t="str">
        <f>CONCATENATE("Berechnung noch nicht abgerechneter Personalkosten im Jahr ",$K$10)</f>
        <v xml:space="preserve">Berechnung noch nicht abgerechneter Personalkosten im Jahr </v>
      </c>
    </row>
    <row r="43" spans="1:15" x14ac:dyDescent="0.3">
      <c r="A43" s="70" t="s">
        <v>26</v>
      </c>
      <c r="B43" s="112" t="s">
        <v>57</v>
      </c>
      <c r="C43" s="113"/>
      <c r="D43" s="113"/>
      <c r="E43" s="114"/>
      <c r="F43" s="73">
        <v>250</v>
      </c>
      <c r="H43" s="74" t="str">
        <f>CONCATENATE("Bereits abgerechnet im Jahr ",$K$10)</f>
        <v xml:space="preserve">Bereits abgerechnet im Jahr </v>
      </c>
      <c r="M43" s="59"/>
      <c r="N43" s="28"/>
      <c r="O43" s="75">
        <v>8209.34</v>
      </c>
    </row>
    <row r="44" spans="1:15" ht="17.25" thickBot="1" x14ac:dyDescent="0.35">
      <c r="A44" s="70" t="s">
        <v>27</v>
      </c>
      <c r="B44" s="112"/>
      <c r="C44" s="113"/>
      <c r="D44" s="113"/>
      <c r="E44" s="114"/>
      <c r="F44" s="73"/>
      <c r="M44" s="59"/>
      <c r="N44" s="28"/>
      <c r="O44" s="76"/>
    </row>
    <row r="45" spans="1:15" ht="17.25" thickBot="1" x14ac:dyDescent="0.35">
      <c r="A45" s="70" t="s">
        <v>28</v>
      </c>
      <c r="B45" s="112"/>
      <c r="C45" s="113"/>
      <c r="D45" s="113"/>
      <c r="E45" s="114"/>
      <c r="F45" s="73"/>
      <c r="M45" s="59"/>
      <c r="N45" s="37"/>
      <c r="O45" s="135">
        <f>SUM(N43:O44)</f>
        <v>8209.34</v>
      </c>
    </row>
    <row r="46" spans="1:15" x14ac:dyDescent="0.3">
      <c r="A46" s="70" t="s">
        <v>29</v>
      </c>
      <c r="B46" s="112"/>
      <c r="C46" s="113"/>
      <c r="D46" s="113"/>
      <c r="E46" s="114"/>
      <c r="F46" s="73"/>
      <c r="M46" s="59"/>
      <c r="N46" s="59"/>
    </row>
    <row r="47" spans="1:15" x14ac:dyDescent="0.3">
      <c r="A47" s="70" t="s">
        <v>30</v>
      </c>
      <c r="B47" s="112"/>
      <c r="C47" s="113"/>
      <c r="D47" s="113"/>
      <c r="E47" s="114"/>
      <c r="F47" s="73"/>
      <c r="M47" s="59"/>
      <c r="N47" s="59"/>
    </row>
    <row r="48" spans="1:15" ht="17.25" thickBot="1" x14ac:dyDescent="0.35">
      <c r="A48" s="70" t="s">
        <v>31</v>
      </c>
      <c r="B48" s="112"/>
      <c r="C48" s="113"/>
      <c r="D48" s="113"/>
      <c r="E48" s="114"/>
      <c r="F48" s="73"/>
      <c r="H48" s="74" t="str">
        <f>CONCATENATE("noch abzurechnen im Jahr ",$K$10)</f>
        <v xml:space="preserve">noch abzurechnen im Jahr </v>
      </c>
      <c r="M48" s="59"/>
      <c r="N48" s="59"/>
    </row>
    <row r="49" spans="1:15" ht="17.25" thickBot="1" x14ac:dyDescent="0.35">
      <c r="A49" s="70" t="s">
        <v>32</v>
      </c>
      <c r="B49" s="112"/>
      <c r="C49" s="113"/>
      <c r="D49" s="113"/>
      <c r="E49" s="114"/>
      <c r="F49" s="73"/>
      <c r="M49" s="59"/>
      <c r="N49" s="37"/>
      <c r="O49" s="136">
        <f>O39-O45</f>
        <v>30064.59</v>
      </c>
    </row>
    <row r="50" spans="1:15" x14ac:dyDescent="0.3">
      <c r="A50" s="70" t="s">
        <v>33</v>
      </c>
      <c r="B50" s="112"/>
      <c r="C50" s="113"/>
      <c r="D50" s="113"/>
      <c r="E50" s="114"/>
      <c r="F50" s="73"/>
      <c r="M50" s="59"/>
      <c r="N50" s="59"/>
    </row>
    <row r="51" spans="1:15" ht="17.25" thickBot="1" x14ac:dyDescent="0.35">
      <c r="A51" s="70" t="s">
        <v>34</v>
      </c>
      <c r="B51" s="115"/>
      <c r="C51" s="116"/>
      <c r="D51" s="116"/>
      <c r="E51" s="117"/>
      <c r="F51" s="77"/>
    </row>
    <row r="52" spans="1:15" ht="17.25" thickBot="1" x14ac:dyDescent="0.35">
      <c r="F52" s="135">
        <f>SUM(F42:F51)</f>
        <v>500</v>
      </c>
    </row>
    <row r="53" spans="1:15" x14ac:dyDescent="0.3">
      <c r="O53" s="78"/>
    </row>
    <row r="55" spans="1:15" ht="17.25" thickBot="1" x14ac:dyDescent="0.35">
      <c r="A55" s="3" t="s">
        <v>43</v>
      </c>
    </row>
    <row r="56" spans="1:15" x14ac:dyDescent="0.3">
      <c r="A56" s="70" t="s">
        <v>25</v>
      </c>
      <c r="B56" s="109" t="s">
        <v>53</v>
      </c>
      <c r="C56" s="110"/>
      <c r="D56" s="110"/>
      <c r="E56" s="111"/>
      <c r="F56" s="71">
        <v>500</v>
      </c>
    </row>
    <row r="57" spans="1:15" x14ac:dyDescent="0.3">
      <c r="A57" s="70" t="s">
        <v>26</v>
      </c>
      <c r="B57" s="112" t="s">
        <v>58</v>
      </c>
      <c r="C57" s="113"/>
      <c r="D57" s="113"/>
      <c r="E57" s="114"/>
      <c r="F57" s="73">
        <v>500</v>
      </c>
    </row>
    <row r="58" spans="1:15" x14ac:dyDescent="0.3">
      <c r="A58" s="70" t="s">
        <v>27</v>
      </c>
      <c r="B58" s="112"/>
      <c r="C58" s="113"/>
      <c r="D58" s="113"/>
      <c r="E58" s="114"/>
      <c r="F58" s="73"/>
    </row>
    <row r="59" spans="1:15" x14ac:dyDescent="0.3">
      <c r="A59" s="70" t="s">
        <v>28</v>
      </c>
      <c r="B59" s="112"/>
      <c r="C59" s="113"/>
      <c r="D59" s="113"/>
      <c r="E59" s="114"/>
      <c r="F59" s="73"/>
    </row>
    <row r="60" spans="1:15" x14ac:dyDescent="0.3">
      <c r="A60" s="70" t="s">
        <v>29</v>
      </c>
      <c r="B60" s="112"/>
      <c r="C60" s="113"/>
      <c r="D60" s="113"/>
      <c r="E60" s="114"/>
      <c r="F60" s="73"/>
    </row>
    <row r="61" spans="1:15" x14ac:dyDescent="0.3">
      <c r="A61" s="70" t="s">
        <v>30</v>
      </c>
      <c r="B61" s="112"/>
      <c r="C61" s="113"/>
      <c r="D61" s="113"/>
      <c r="E61" s="114"/>
      <c r="F61" s="73"/>
    </row>
    <row r="62" spans="1:15" x14ac:dyDescent="0.3">
      <c r="A62" s="70" t="s">
        <v>31</v>
      </c>
      <c r="B62" s="112"/>
      <c r="C62" s="113"/>
      <c r="D62" s="113"/>
      <c r="E62" s="114"/>
      <c r="F62" s="73"/>
    </row>
    <row r="63" spans="1:15" x14ac:dyDescent="0.3">
      <c r="A63" s="70" t="s">
        <v>32</v>
      </c>
      <c r="B63" s="112"/>
      <c r="C63" s="113"/>
      <c r="D63" s="113"/>
      <c r="E63" s="114"/>
      <c r="F63" s="73"/>
    </row>
    <row r="64" spans="1:15" x14ac:dyDescent="0.3">
      <c r="A64" s="70" t="s">
        <v>33</v>
      </c>
      <c r="B64" s="112"/>
      <c r="C64" s="113"/>
      <c r="D64" s="113"/>
      <c r="E64" s="114"/>
      <c r="F64" s="73"/>
    </row>
    <row r="65" spans="1:15" ht="17.25" thickBot="1" x14ac:dyDescent="0.35">
      <c r="A65" s="70" t="s">
        <v>34</v>
      </c>
      <c r="B65" s="115"/>
      <c r="C65" s="116"/>
      <c r="D65" s="116"/>
      <c r="E65" s="117"/>
      <c r="F65" s="77"/>
    </row>
    <row r="66" spans="1:15" ht="17.25" thickBot="1" x14ac:dyDescent="0.35">
      <c r="F66" s="135">
        <f>SUM(F56:F65)</f>
        <v>1000</v>
      </c>
    </row>
    <row r="68" spans="1:15" x14ac:dyDescent="0.3">
      <c r="A68" s="3" t="s">
        <v>35</v>
      </c>
      <c r="H68" s="118"/>
      <c r="I68" s="118"/>
      <c r="J68" s="118"/>
      <c r="L68" s="58"/>
      <c r="M68" s="79"/>
      <c r="N68" s="79"/>
      <c r="O68" s="79"/>
    </row>
    <row r="69" spans="1:15" x14ac:dyDescent="0.3">
      <c r="H69" s="119" t="s">
        <v>47</v>
      </c>
      <c r="I69" s="119"/>
      <c r="J69" s="119"/>
      <c r="L69" s="80"/>
      <c r="M69" s="119" t="s">
        <v>36</v>
      </c>
      <c r="N69" s="119"/>
      <c r="O69" s="119"/>
    </row>
  </sheetData>
  <sheetProtection password="B415" sheet="1" objects="1" scenarios="1" formatCells="0" formatColumns="0" formatRows="0" insertColumns="0" insertRows="0"/>
  <protectedRanges>
    <protectedRange sqref="C7:K8 C10 K14:K19 K24:K27 M24:M27 K30:K31 M30:M31 K34:K35 M34 B42:F51 O43:O44 B56:F65 H68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75">
    <mergeCell ref="H68:J68"/>
    <mergeCell ref="H69:J69"/>
    <mergeCell ref="M69:O69"/>
    <mergeCell ref="B60:E60"/>
    <mergeCell ref="B61:E61"/>
    <mergeCell ref="B62:E62"/>
    <mergeCell ref="B63:E63"/>
    <mergeCell ref="B64:E64"/>
    <mergeCell ref="B65:E65"/>
    <mergeCell ref="L39:M39"/>
    <mergeCell ref="B42:E42"/>
    <mergeCell ref="B59:E59"/>
    <mergeCell ref="B44:E44"/>
    <mergeCell ref="B45:E45"/>
    <mergeCell ref="B46:E46"/>
    <mergeCell ref="B47:E47"/>
    <mergeCell ref="B48:E48"/>
    <mergeCell ref="B49:E49"/>
    <mergeCell ref="B50:E50"/>
    <mergeCell ref="B51:E51"/>
    <mergeCell ref="B56:E56"/>
    <mergeCell ref="B57:E57"/>
    <mergeCell ref="B58:E58"/>
    <mergeCell ref="B43:E43"/>
    <mergeCell ref="C39:E39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M19:N19"/>
    <mergeCell ref="C22:E22"/>
    <mergeCell ref="F22:G22"/>
    <mergeCell ref="H22:I22"/>
    <mergeCell ref="M22:N22"/>
    <mergeCell ref="A14:A22"/>
    <mergeCell ref="C14:E14"/>
    <mergeCell ref="F14:G14"/>
    <mergeCell ref="H14:I14"/>
    <mergeCell ref="C19:E19"/>
    <mergeCell ref="F19:G19"/>
    <mergeCell ref="H19:I19"/>
    <mergeCell ref="M14:N14"/>
    <mergeCell ref="C18:E18"/>
    <mergeCell ref="F18:G18"/>
    <mergeCell ref="H18:I18"/>
    <mergeCell ref="M18:N18"/>
    <mergeCell ref="H12:K12"/>
    <mergeCell ref="C10:K10"/>
    <mergeCell ref="B1:K1"/>
    <mergeCell ref="B2:K2"/>
    <mergeCell ref="B3:K3"/>
    <mergeCell ref="C7:K7"/>
    <mergeCell ref="C8:K8"/>
    <mergeCell ref="C6:K6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62" fitToWidth="0" orientation="portrait" r:id="rId2"/>
  <headerFooter alignWithMargins="0">
    <oddFooter>&amp;L&amp;9&amp;A&amp;RSeite &amp;P von &amp;N</oddFooter>
  </headerFooter>
  <rowBreaks count="1" manualBreakCount="1">
    <brk id="40" max="15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(100%)</vt:lpstr>
      <vt:lpstr>'Berechnung PK (100%)'!Druckbereich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Schriefl-Horvath, Katja</cp:lastModifiedBy>
  <cp:lastPrinted>2017-06-14T13:07:08Z</cp:lastPrinted>
  <dcterms:created xsi:type="dcterms:W3CDTF">2016-10-14T08:40:47Z</dcterms:created>
  <dcterms:modified xsi:type="dcterms:W3CDTF">2018-02-26T09:15:11Z</dcterms:modified>
</cp:coreProperties>
</file>