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SIII-A-9\ESF+\02. Abrechnung\10. FLC HB und CL\02 Echtkosten und Restkostenpauschale\"/>
    </mc:Choice>
  </mc:AlternateContent>
  <bookViews>
    <workbookView xWindow="0" yWindow="0" windowWidth="28800" windowHeight="12000"/>
  </bookViews>
  <sheets>
    <sheet name="Berechnung PK (teilw.)" sheetId="1" r:id="rId1"/>
  </sheets>
  <definedNames>
    <definedName name="_xlnm.Print_Area" localSheetId="0">'Berechnung PK (teilw.)'!$A$1:$P$94</definedName>
    <definedName name="Z_189FCEBB_41C7_4E6F_90F0_BB5E1D4B5BFE_.wvu.PrintArea" localSheetId="0" hidden="1">'Berechnung PK (teilw.)'!$A$1:$P$81</definedName>
    <definedName name="Z_D0C73CFD_52E9_40C2_BFB4_0463F0D2AB48_.wvu.PrintArea" localSheetId="0" hidden="1">'Berechnung PK (teilw.)'!$A$1:$H$84</definedName>
  </definedNames>
  <calcPr calcId="162913"/>
  <customWorkbookViews>
    <customWorkbookView name="Haring - Persönliche Ansicht" guid="{189FCEBB-41C7-4E6F-90F0-BB5E1D4B5BFE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M31" i="1" l="1"/>
  <c r="O14" i="1" l="1"/>
  <c r="O19" i="1"/>
  <c r="O18" i="1"/>
  <c r="K36" i="1" l="1"/>
  <c r="K32" i="1"/>
  <c r="K28" i="1"/>
  <c r="O26" i="1" l="1"/>
  <c r="C84" i="1" l="1"/>
  <c r="A87" i="1" l="1"/>
  <c r="A82" i="1"/>
  <c r="A81" i="1"/>
  <c r="F78" i="1" l="1"/>
  <c r="K21" i="1" s="1"/>
  <c r="F64" i="1"/>
  <c r="O35" i="1"/>
  <c r="O17" i="1"/>
  <c r="O16" i="1"/>
  <c r="K20" i="1" l="1"/>
  <c r="O20" i="1" s="1"/>
  <c r="O24" i="1" s="1"/>
  <c r="K22" i="1"/>
  <c r="K39" i="1" s="1"/>
  <c r="O25" i="1" l="1"/>
  <c r="O22" i="1"/>
  <c r="O30" i="1" s="1"/>
  <c r="O31" i="1" l="1"/>
  <c r="O32" i="1" s="1"/>
  <c r="O34" i="1"/>
  <c r="O36" i="1" s="1"/>
  <c r="O27" i="1"/>
  <c r="O28" i="1" s="1"/>
  <c r="O39" i="1" l="1"/>
  <c r="E44" i="1" s="1"/>
  <c r="F46" i="1" s="1"/>
  <c r="F50" i="1" s="1"/>
  <c r="C88" i="1" s="1"/>
</calcChain>
</file>

<file path=xl/comments1.xml><?xml version="1.0" encoding="utf-8"?>
<comments xmlns="http://schemas.openxmlformats.org/spreadsheetml/2006/main">
  <authors>
    <author>Schriefl-Horvath, Katja</author>
    <author>Haring</author>
  </authors>
  <commentList>
    <comment ref="K17" authorId="0" shapeId="0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Wenn nicht förderfähig bitte unter sonstige Bezugsbestandteile ohne Projektrelevanz eintragen!</t>
        </r>
      </text>
    </comment>
    <comment ref="O18" authorId="1" shapeId="0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2" authorId="0" shapeId="0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sharedStrings.xml><?xml version="1.0" encoding="utf-8"?>
<sst xmlns="http://schemas.openxmlformats.org/spreadsheetml/2006/main" count="76" uniqueCount="66">
  <si>
    <t>Berechnung projektbezogener Personalkosten</t>
  </si>
  <si>
    <t>Name:</t>
  </si>
  <si>
    <t>Funktion:</t>
  </si>
  <si>
    <t>Jahr:</t>
  </si>
  <si>
    <t>Kosten lt. Jahreslohnkonto</t>
  </si>
  <si>
    <t>eingereichte Kosten</t>
  </si>
  <si>
    <t>+ Sachbezug</t>
  </si>
  <si>
    <t>+ Mehr- bzw. Überzahlung</t>
  </si>
  <si>
    <t>+ Urlaubszuschuss</t>
  </si>
  <si>
    <t>+ Weihnachtrenumeration</t>
  </si>
  <si>
    <t>+ sonstige Bezugsbestandteile  - förderfähig</t>
  </si>
  <si>
    <t>=   Brutto ohne SB</t>
  </si>
  <si>
    <t>Sozial-versicherung</t>
  </si>
  <si>
    <t>DG-Anteil lfd.</t>
  </si>
  <si>
    <t>DG-Anteil SZ</t>
  </si>
  <si>
    <t>Mitarbeitervorsorge</t>
  </si>
  <si>
    <t>=   Summe SV</t>
  </si>
  <si>
    <t>Finanzamt</t>
  </si>
  <si>
    <t>Dienstgeberbeitrag (DB)</t>
  </si>
  <si>
    <t>=   Summe FA</t>
  </si>
  <si>
    <t>Kommunalsteuer</t>
  </si>
  <si>
    <t>U-Bahnsteuer</t>
  </si>
  <si>
    <t>=   Summe Gemeinde</t>
  </si>
  <si>
    <t>Summe Personalkosten:</t>
  </si>
  <si>
    <t>sonstige Bezugsbestandteile mit Projektrelevanz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</si>
  <si>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</si>
  <si>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</si>
  <si>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</si>
  <si>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</si>
  <si>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</si>
  <si>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</si>
  <si>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</si>
  <si>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</si>
  <si>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</si>
  <si>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</si>
  <si>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sonstige Bezugsbestandteile ohne Projektrelevanz</t>
  </si>
  <si>
    <t>Die sachliche und rechnerische Richtigkeit wird bestätigt:</t>
  </si>
  <si>
    <t>Unterschrift und Datum</t>
  </si>
  <si>
    <t>Gemeinde / Magistrat</t>
  </si>
  <si>
    <t>Anteilige Personalkostenberechnung:</t>
  </si>
  <si>
    <t>1) Ermittlung Stundensatz:</t>
  </si>
  <si>
    <t>Personalkosten gesamt</t>
  </si>
  <si>
    <t>tatsächlich geleistete Jahresarbeitsstunden</t>
  </si>
  <si>
    <t>Stundensatz</t>
  </si>
  <si>
    <t>2) Ermittlung projektbezogene Personalkosten</t>
  </si>
  <si>
    <t>projektbezogene Arbeitsstunden</t>
  </si>
  <si>
    <t>projektbezogene Personalkosten</t>
  </si>
  <si>
    <t>Arbeitsstunden anteilig</t>
  </si>
  <si>
    <t>Auflösungsabgabe</t>
  </si>
  <si>
    <t>Dienstgeberzuschlag (DZ); Bundesland:</t>
  </si>
  <si>
    <t>Projektidentifkation:</t>
  </si>
  <si>
    <t>111 - Musterprojekt</t>
  </si>
  <si>
    <t>Mara Musterfrau</t>
  </si>
  <si>
    <t>Schlüsselkraft</t>
  </si>
  <si>
    <t>Gehalt lt. Kollektivvertrag</t>
  </si>
  <si>
    <t>+ Mehr- bzw. Überstunden/Pauschale</t>
  </si>
  <si>
    <t>+ sonstige Bezugsbestandteile  - nicht förderfähig</t>
  </si>
  <si>
    <t>SBG</t>
  </si>
  <si>
    <t>Leitungszulage</t>
  </si>
  <si>
    <t>Prämie</t>
  </si>
  <si>
    <t>Projektleitung</t>
  </si>
  <si>
    <t>01.01.2021-31.12.2021</t>
  </si>
  <si>
    <r>
      <t xml:space="preserve">(für MitarbeiterInnen, die </t>
    </r>
    <r>
      <rPr>
        <u/>
        <sz val="11"/>
        <rFont val="Montserrat Light"/>
      </rPr>
      <t>nicht</t>
    </r>
    <r>
      <rPr>
        <sz val="11"/>
        <rFont val="Montserrat Light"/>
      </rPr>
      <t xml:space="preserve"> ausschließlich im Projekt arbeiten)</t>
    </r>
  </si>
  <si>
    <r>
      <t xml:space="preserve">Die </t>
    </r>
    <r>
      <rPr>
        <i/>
        <u/>
        <sz val="11"/>
        <rFont val="Montserrat Light"/>
      </rPr>
      <t>gelb markierten Felder</t>
    </r>
    <r>
      <rPr>
        <i/>
        <sz val="11"/>
        <rFont val="Montserrat Light"/>
      </rPr>
      <t xml:space="preserve"> sind vom Förderwerber auszufüllen. (bei Bedarf auch türkis markierte Felder)</t>
    </r>
  </si>
  <si>
    <r>
      <rPr>
        <u/>
        <sz val="11"/>
        <rFont val="Montserrat Light"/>
      </rPr>
      <t>Brutto</t>
    </r>
    <r>
      <rPr>
        <sz val="11"/>
        <rFont val="Montserrat Light"/>
      </rPr>
      <t>bezug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</si>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</sst>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name val="Arial Narrow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name val="Montserrat Light"/>
    </font>
    <font>
      <sz val="18"/>
      <name val="Montserrat Light"/>
    </font>
    <font>
      <u/>
      <sz val="11"/>
      <name val="Montserrat Light"/>
    </font>
    <font>
      <b/>
      <sz val="11"/>
      <color theme="9" tint="-0.249977111117893"/>
      <name val="Montserrat Light"/>
    </font>
    <font>
      <i/>
      <sz val="11"/>
      <name val="Montserrat Light"/>
    </font>
    <font>
      <i/>
      <u/>
      <sz val="11"/>
      <name val="Montserrat Light"/>
    </font>
    <font>
      <sz val="10"/>
      <name val="Montserrat Light"/>
    </font>
    <font>
      <b/>
      <sz val="14"/>
      <name val="Montserrat Light"/>
    </font>
    <font>
      <b/>
      <sz val="12"/>
      <name val="Montserrat Light"/>
    </font>
    <font>
      <b/>
      <sz val="11"/>
      <name val="Montserrat Light"/>
    </font>
    <font>
      <b/>
      <u/>
      <sz val="11"/>
      <name val="Montserrat Light"/>
    </font>
    <font>
      <b/>
      <sz val="18"/>
      <color rgb="FF0080C8"/>
      <name val="Montserrat Light"/>
    </font>
    <font>
      <b/>
      <sz val="11"/>
      <color rgb="FFF7A600"/>
      <name val="Montserrat Ligh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49" fontId="6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top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12" fillId="0" borderId="0" xfId="0" applyFont="1"/>
    <xf numFmtId="49" fontId="10" fillId="0" borderId="0" xfId="0" applyNumberFormat="1" applyFont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48" xfId="0" applyNumberFormat="1" applyFont="1" applyBorder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protection locked="0"/>
    </xf>
    <xf numFmtId="49" fontId="14" fillId="0" borderId="0" xfId="0" applyNumberFormat="1" applyFont="1" applyBorder="1" applyAlignment="1" applyProtection="1">
      <alignment horizontal="right"/>
      <protection locked="0"/>
    </xf>
    <xf numFmtId="49" fontId="13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vertical="center"/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2" borderId="11" xfId="0" applyNumberFormat="1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hidden="1"/>
    </xf>
    <xf numFmtId="49" fontId="6" fillId="0" borderId="14" xfId="0" applyNumberFormat="1" applyFont="1" applyBorder="1" applyAlignment="1" applyProtection="1">
      <alignment vertical="center"/>
      <protection locked="0"/>
    </xf>
    <xf numFmtId="4" fontId="6" fillId="0" borderId="15" xfId="0" applyNumberFormat="1" applyFont="1" applyBorder="1" applyAlignment="1" applyProtection="1">
      <protection locked="0"/>
    </xf>
    <xf numFmtId="4" fontId="6" fillId="0" borderId="15" xfId="0" applyNumberFormat="1" applyFont="1" applyBorder="1" applyProtection="1">
      <protection locked="0"/>
    </xf>
    <xf numFmtId="4" fontId="6" fillId="2" borderId="16" xfId="0" applyNumberFormat="1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6" fillId="0" borderId="17" xfId="0" applyNumberFormat="1" applyFont="1" applyFill="1" applyBorder="1" applyProtection="1">
      <protection hidden="1"/>
    </xf>
    <xf numFmtId="49" fontId="6" fillId="0" borderId="0" xfId="0" applyNumberFormat="1" applyFont="1" applyProtection="1">
      <protection hidden="1"/>
    </xf>
    <xf numFmtId="49" fontId="6" fillId="0" borderId="18" xfId="0" applyNumberFormat="1" applyFont="1" applyBorder="1" applyAlignment="1" applyProtection="1">
      <alignment vertical="center"/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2" borderId="20" xfId="0" applyNumberFormat="1" applyFont="1" applyFill="1" applyBorder="1" applyAlignment="1" applyProtection="1">
      <protection locked="0"/>
    </xf>
    <xf numFmtId="49" fontId="6" fillId="0" borderId="22" xfId="0" applyNumberFormat="1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 applyProtection="1">
      <protection locked="0"/>
    </xf>
    <xf numFmtId="4" fontId="6" fillId="2" borderId="24" xfId="0" applyNumberFormat="1" applyFont="1" applyFill="1" applyBorder="1" applyAlignment="1" applyProtection="1">
      <protection locked="0"/>
    </xf>
    <xf numFmtId="4" fontId="6" fillId="0" borderId="24" xfId="0" applyNumberFormat="1" applyFont="1" applyFill="1" applyBorder="1" applyAlignment="1" applyProtection="1">
      <protection hidden="1"/>
    </xf>
    <xf numFmtId="4" fontId="6" fillId="0" borderId="25" xfId="0" applyNumberFormat="1" applyFont="1" applyFill="1" applyBorder="1" applyAlignment="1" applyProtection="1">
      <protection hidden="1"/>
    </xf>
    <xf numFmtId="4" fontId="6" fillId="0" borderId="20" xfId="0" applyNumberFormat="1" applyFont="1" applyFill="1" applyBorder="1" applyAlignment="1" applyProtection="1">
      <protection hidden="1"/>
    </xf>
    <xf numFmtId="4" fontId="6" fillId="0" borderId="21" xfId="0" applyNumberFormat="1" applyFont="1" applyFill="1" applyBorder="1" applyAlignment="1" applyProtection="1">
      <protection hidden="1"/>
    </xf>
    <xf numFmtId="49" fontId="15" fillId="0" borderId="5" xfId="0" applyNumberFormat="1" applyFont="1" applyFill="1" applyBorder="1" applyAlignment="1" applyProtection="1">
      <alignment vertical="center"/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27" xfId="0" applyNumberFormat="1" applyFont="1" applyFill="1" applyBorder="1" applyAlignment="1" applyProtection="1">
      <protection hidden="1"/>
    </xf>
    <xf numFmtId="4" fontId="15" fillId="0" borderId="0" xfId="0" applyNumberFormat="1" applyFont="1" applyFill="1" applyBorder="1" applyAlignment="1" applyProtection="1">
      <protection locked="0"/>
    </xf>
    <xf numFmtId="4" fontId="15" fillId="3" borderId="28" xfId="0" applyNumberFormat="1" applyFont="1" applyFill="1" applyBorder="1" applyAlignment="1" applyProtection="1">
      <protection hidden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protection locked="0"/>
    </xf>
    <xf numFmtId="49" fontId="6" fillId="0" borderId="0" xfId="0" applyNumberFormat="1" applyFont="1" applyFill="1" applyBorder="1" applyAlignment="1" applyProtection="1">
      <protection locked="0"/>
    </xf>
    <xf numFmtId="49" fontId="6" fillId="0" borderId="9" xfId="0" applyNumberFormat="1" applyFont="1" applyFill="1" applyBorder="1" applyAlignment="1" applyProtection="1">
      <alignment vertical="center"/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6" fillId="2" borderId="30" xfId="0" applyNumberFormat="1" applyFont="1" applyFill="1" applyBorder="1" applyAlignment="1" applyProtection="1">
      <alignment vertical="center"/>
      <protection locked="0"/>
    </xf>
    <xf numFmtId="4" fontId="6" fillId="0" borderId="31" xfId="0" applyNumberFormat="1" applyFont="1" applyFill="1" applyBorder="1" applyAlignment="1" applyProtection="1">
      <protection locked="0"/>
    </xf>
    <xf numFmtId="10" fontId="6" fillId="2" borderId="0" xfId="1" applyNumberFormat="1" applyFont="1" applyFill="1" applyBorder="1" applyAlignment="1" applyProtection="1">
      <alignment horizontal="right" vertical="center"/>
      <protection locked="0"/>
    </xf>
    <xf numFmtId="10" fontId="6" fillId="0" borderId="0" xfId="1" applyNumberFormat="1" applyFont="1" applyBorder="1" applyAlignment="1" applyProtection="1">
      <alignment horizontal="right"/>
      <protection locked="0"/>
    </xf>
    <xf numFmtId="4" fontId="6" fillId="0" borderId="32" xfId="0" applyNumberFormat="1" applyFont="1" applyFill="1" applyBorder="1" applyAlignment="1" applyProtection="1">
      <alignment vertical="center"/>
      <protection hidden="1"/>
    </xf>
    <xf numFmtId="49" fontId="6" fillId="0" borderId="18" xfId="0" applyNumberFormat="1" applyFont="1" applyFill="1" applyBorder="1" applyAlignment="1" applyProtection="1">
      <alignment vertical="center"/>
      <protection locked="0"/>
    </xf>
    <xf numFmtId="4" fontId="6" fillId="2" borderId="20" xfId="0" applyNumberFormat="1" applyFont="1" applyFill="1" applyBorder="1" applyAlignment="1" applyProtection="1">
      <alignment vertical="center"/>
      <protection locked="0"/>
    </xf>
    <xf numFmtId="4" fontId="6" fillId="0" borderId="21" xfId="0" applyNumberFormat="1" applyFont="1" applyFill="1" applyBorder="1" applyAlignment="1" applyProtection="1">
      <alignment vertical="center"/>
      <protection hidden="1"/>
    </xf>
    <xf numFmtId="49" fontId="6" fillId="0" borderId="22" xfId="0" applyNumberFormat="1" applyFont="1" applyFill="1" applyBorder="1" applyAlignment="1" applyProtection="1">
      <alignment vertical="center"/>
      <protection locked="0"/>
    </xf>
    <xf numFmtId="4" fontId="6" fillId="2" borderId="24" xfId="0" applyNumberFormat="1" applyFont="1" applyFill="1" applyBorder="1" applyAlignment="1" applyProtection="1">
      <alignment vertical="center"/>
      <protection locked="0"/>
    </xf>
    <xf numFmtId="10" fontId="6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25" xfId="0" applyNumberFormat="1" applyFont="1" applyFill="1" applyBorder="1" applyAlignment="1" applyProtection="1">
      <alignment vertical="center"/>
      <protection hidden="1"/>
    </xf>
    <xf numFmtId="49" fontId="6" fillId="0" borderId="33" xfId="0" applyNumberFormat="1" applyFont="1" applyFill="1" applyBorder="1" applyAlignment="1" applyProtection="1">
      <alignment vertical="center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" fontId="6" fillId="0" borderId="31" xfId="0" applyNumberFormat="1" applyFont="1" applyFill="1" applyBorder="1" applyAlignment="1" applyProtection="1">
      <alignment horizontal="right"/>
      <protection locked="0"/>
    </xf>
    <xf numFmtId="4" fontId="6" fillId="0" borderId="35" xfId="0" applyNumberFormat="1" applyFont="1" applyBorder="1" applyAlignment="1" applyProtection="1">
      <alignment horizontal="right" vertical="center"/>
      <protection hidden="1"/>
    </xf>
    <xf numFmtId="4" fontId="15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wrapText="1"/>
      <protection locked="0"/>
    </xf>
    <xf numFmtId="49" fontId="6" fillId="0" borderId="0" xfId="0" applyNumberFormat="1" applyFont="1" applyBorder="1" applyProtection="1">
      <protection locked="0"/>
    </xf>
    <xf numFmtId="49" fontId="6" fillId="0" borderId="0" xfId="0" applyNumberFormat="1" applyFont="1" applyFill="1" applyBorder="1" applyProtection="1">
      <protection locked="0"/>
    </xf>
    <xf numFmtId="4" fontId="6" fillId="0" borderId="12" xfId="0" applyNumberFormat="1" applyFont="1" applyFill="1" applyBorder="1" applyAlignment="1" applyProtection="1">
      <alignment vertical="center"/>
      <protection hidden="1"/>
    </xf>
    <xf numFmtId="4" fontId="15" fillId="2" borderId="19" xfId="0" applyNumberFormat="1" applyFont="1" applyFill="1" applyBorder="1" applyAlignment="1" applyProtection="1">
      <alignment horizontal="center"/>
      <protection locked="0"/>
    </xf>
    <xf numFmtId="4" fontId="6" fillId="2" borderId="34" xfId="0" applyNumberFormat="1" applyFont="1" applyFill="1" applyBorder="1" applyAlignment="1" applyProtection="1">
      <protection locked="0"/>
    </xf>
    <xf numFmtId="49" fontId="6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0" xfId="0" applyNumberFormat="1" applyFont="1" applyFill="1" applyBorder="1" applyAlignment="1" applyProtection="1">
      <alignment vertical="center"/>
      <protection locked="0"/>
    </xf>
    <xf numFmtId="4" fontId="15" fillId="4" borderId="0" xfId="0" applyNumberFormat="1" applyFont="1" applyFill="1" applyBorder="1" applyAlignment="1" applyProtection="1">
      <protection locked="0"/>
    </xf>
    <xf numFmtId="49" fontId="6" fillId="4" borderId="0" xfId="0" applyNumberFormat="1" applyFont="1" applyFill="1" applyProtection="1">
      <protection locked="0"/>
    </xf>
    <xf numFmtId="49" fontId="15" fillId="3" borderId="5" xfId="0" applyNumberFormat="1" applyFont="1" applyFill="1" applyBorder="1" applyAlignment="1" applyProtection="1">
      <protection locked="0"/>
    </xf>
    <xf numFmtId="49" fontId="15" fillId="3" borderId="7" xfId="0" applyNumberFormat="1" applyFont="1" applyFill="1" applyBorder="1" applyAlignment="1" applyProtection="1">
      <protection locked="0"/>
    </xf>
    <xf numFmtId="4" fontId="15" fillId="3" borderId="7" xfId="0" applyNumberFormat="1" applyFont="1" applyFill="1" applyBorder="1" applyAlignment="1" applyProtection="1">
      <protection locked="0"/>
    </xf>
    <xf numFmtId="4" fontId="15" fillId="3" borderId="47" xfId="0" applyNumberFormat="1" applyFont="1" applyFill="1" applyBorder="1" applyAlignment="1" applyProtection="1">
      <protection hidden="1"/>
    </xf>
    <xf numFmtId="4" fontId="15" fillId="3" borderId="8" xfId="0" applyNumberFormat="1" applyFont="1" applyFill="1" applyBorder="1" applyAlignment="1" applyProtection="1">
      <protection hidden="1"/>
    </xf>
    <xf numFmtId="49" fontId="15" fillId="0" borderId="0" xfId="0" applyNumberFormat="1" applyFont="1" applyFill="1" applyBorder="1" applyAlignment="1" applyProtection="1">
      <protection locked="0"/>
    </xf>
    <xf numFmtId="49" fontId="16" fillId="0" borderId="0" xfId="0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Fill="1" applyBorder="1" applyAlignment="1" applyProtection="1">
      <alignment horizontal="center" wrapText="1"/>
      <protection locked="0"/>
    </xf>
    <xf numFmtId="49" fontId="15" fillId="0" borderId="0" xfId="0" applyNumberFormat="1" applyFont="1" applyFill="1" applyBorder="1" applyAlignment="1" applyProtection="1">
      <alignment horizontal="left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4" fontId="15" fillId="0" borderId="2" xfId="0" applyNumberFormat="1" applyFont="1" applyFill="1" applyBorder="1" applyAlignment="1" applyProtection="1">
      <protection locked="0"/>
    </xf>
    <xf numFmtId="4" fontId="6" fillId="0" borderId="40" xfId="0" applyNumberFormat="1" applyFont="1" applyFill="1" applyBorder="1" applyAlignment="1" applyProtection="1">
      <protection hidden="1"/>
    </xf>
    <xf numFmtId="4" fontId="15" fillId="0" borderId="11" xfId="0" applyNumberFormat="1" applyFont="1" applyFill="1" applyBorder="1" applyAlignment="1" applyProtection="1">
      <protection locked="0"/>
    </xf>
    <xf numFmtId="4" fontId="15" fillId="0" borderId="38" xfId="0" applyNumberFormat="1" applyFont="1" applyFill="1" applyBorder="1" applyAlignment="1" applyProtection="1">
      <protection locked="0"/>
    </xf>
    <xf numFmtId="4" fontId="15" fillId="0" borderId="41" xfId="0" applyNumberFormat="1" applyFont="1" applyFill="1" applyBorder="1" applyAlignment="1" applyProtection="1">
      <protection locked="0"/>
    </xf>
    <xf numFmtId="4" fontId="6" fillId="2" borderId="42" xfId="0" applyNumberFormat="1" applyFont="1" applyFill="1" applyBorder="1" applyAlignment="1" applyProtection="1">
      <protection locked="0"/>
    </xf>
    <xf numFmtId="49" fontId="6" fillId="0" borderId="43" xfId="0" applyNumberFormat="1" applyFont="1" applyBorder="1" applyProtection="1">
      <protection locked="0"/>
    </xf>
    <xf numFmtId="49" fontId="15" fillId="3" borderId="5" xfId="0" applyNumberFormat="1" applyFont="1" applyFill="1" applyBorder="1" applyAlignment="1" applyProtection="1">
      <alignment vertical="center"/>
      <protection locked="0"/>
    </xf>
    <xf numFmtId="10" fontId="6" fillId="0" borderId="38" xfId="1" applyNumberFormat="1" applyFont="1" applyBorder="1" applyAlignment="1" applyProtection="1">
      <protection locked="0"/>
    </xf>
    <xf numFmtId="10" fontId="6" fillId="0" borderId="41" xfId="1" applyNumberFormat="1" applyFont="1" applyBorder="1" applyAlignment="1" applyProtection="1">
      <protection locked="0"/>
    </xf>
    <xf numFmtId="4" fontId="6" fillId="2" borderId="44" xfId="1" applyNumberFormat="1" applyFont="1" applyFill="1" applyBorder="1" applyAlignment="1" applyProtection="1">
      <protection locked="0"/>
    </xf>
    <xf numFmtId="4" fontId="6" fillId="0" borderId="24" xfId="0" applyNumberFormat="1" applyFont="1" applyBorder="1" applyAlignment="1" applyProtection="1">
      <alignment horizontal="right"/>
      <protection locked="0"/>
    </xf>
    <xf numFmtId="0" fontId="6" fillId="0" borderId="0" xfId="0" applyNumberFormat="1" applyFont="1" applyAlignment="1" applyProtection="1">
      <alignment horizontal="right"/>
      <protection locked="0"/>
    </xf>
    <xf numFmtId="4" fontId="6" fillId="2" borderId="12" xfId="0" applyNumberFormat="1" applyFont="1" applyFill="1" applyBorder="1" applyProtection="1">
      <protection locked="0"/>
    </xf>
    <xf numFmtId="0" fontId="15" fillId="0" borderId="0" xfId="0" applyNumberFormat="1" applyFont="1" applyFill="1" applyBorder="1" applyAlignment="1" applyProtection="1">
      <alignment horizontal="left"/>
      <protection locked="0"/>
    </xf>
    <xf numFmtId="4" fontId="6" fillId="2" borderId="21" xfId="0" applyNumberFormat="1" applyFont="1" applyFill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4" fontId="6" fillId="2" borderId="35" xfId="0" applyNumberFormat="1" applyFont="1" applyFill="1" applyBorder="1" applyProtection="1">
      <protection locked="0"/>
    </xf>
    <xf numFmtId="4" fontId="15" fillId="0" borderId="28" xfId="0" applyNumberFormat="1" applyFont="1" applyFill="1" applyBorder="1" applyAlignment="1" applyProtection="1">
      <protection hidden="1"/>
    </xf>
    <xf numFmtId="49" fontId="6" fillId="0" borderId="0" xfId="0" applyNumberFormat="1" applyFont="1" applyFill="1" applyProtection="1">
      <protection locked="0"/>
    </xf>
    <xf numFmtId="49" fontId="6" fillId="0" borderId="15" xfId="0" applyNumberFormat="1" applyFont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left"/>
      <protection locked="0"/>
    </xf>
    <xf numFmtId="4" fontId="6" fillId="6" borderId="21" xfId="0" applyNumberFormat="1" applyFont="1" applyFill="1" applyBorder="1" applyAlignment="1" applyProtection="1">
      <protection hidden="1"/>
    </xf>
    <xf numFmtId="4" fontId="15" fillId="5" borderId="46" xfId="0" applyNumberFormat="1" applyFont="1" applyFill="1" applyBorder="1" applyAlignment="1" applyProtection="1">
      <alignment horizontal="right"/>
      <protection hidden="1"/>
    </xf>
    <xf numFmtId="4" fontId="15" fillId="5" borderId="47" xfId="0" applyNumberFormat="1" applyFont="1" applyFill="1" applyBorder="1" applyAlignment="1" applyProtection="1">
      <alignment horizontal="right"/>
      <protection hidden="1"/>
    </xf>
    <xf numFmtId="4" fontId="15" fillId="5" borderId="27" xfId="0" applyNumberFormat="1" applyFont="1" applyFill="1" applyBorder="1" applyAlignment="1" applyProtection="1">
      <alignment horizontal="right"/>
      <protection hidden="1"/>
    </xf>
    <xf numFmtId="49" fontId="6" fillId="0" borderId="15" xfId="0" applyNumberFormat="1" applyFont="1" applyBorder="1" applyAlignment="1" applyProtection="1">
      <alignment horizontal="center"/>
      <protection locked="0"/>
    </xf>
    <xf numFmtId="49" fontId="6" fillId="0" borderId="23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4" fontId="15" fillId="3" borderId="7" xfId="0" applyNumberFormat="1" applyFont="1" applyFill="1" applyBorder="1" applyAlignment="1" applyProtection="1">
      <protection locked="0"/>
    </xf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6" fillId="2" borderId="40" xfId="0" applyNumberFormat="1" applyFont="1" applyFill="1" applyBorder="1" applyAlignment="1" applyProtection="1">
      <alignment horizontal="right"/>
      <protection locked="0"/>
    </xf>
    <xf numFmtId="4" fontId="6" fillId="2" borderId="11" xfId="0" applyNumberFormat="1" applyFont="1" applyFill="1" applyBorder="1" applyAlignment="1" applyProtection="1">
      <alignment horizontal="right"/>
      <protection locked="0"/>
    </xf>
    <xf numFmtId="4" fontId="6" fillId="2" borderId="4" xfId="0" applyNumberFormat="1" applyFont="1" applyFill="1" applyBorder="1" applyAlignment="1" applyProtection="1">
      <alignment horizontal="right"/>
      <protection locked="0"/>
    </xf>
    <xf numFmtId="4" fontId="6" fillId="2" borderId="45" xfId="0" applyNumberFormat="1" applyFont="1" applyFill="1" applyBorder="1" applyAlignment="1" applyProtection="1">
      <alignment horizontal="right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" fontId="15" fillId="0" borderId="46" xfId="0" applyNumberFormat="1" applyFont="1" applyFill="1" applyBorder="1" applyAlignment="1" applyProtection="1">
      <alignment horizontal="right"/>
      <protection hidden="1"/>
    </xf>
    <xf numFmtId="4" fontId="15" fillId="0" borderId="47" xfId="0" applyNumberFormat="1" applyFont="1" applyFill="1" applyBorder="1" applyAlignment="1" applyProtection="1">
      <alignment horizontal="right"/>
      <protection hidden="1"/>
    </xf>
    <xf numFmtId="4" fontId="15" fillId="0" borderId="27" xfId="0" applyNumberFormat="1" applyFont="1" applyFill="1" applyBorder="1" applyAlignment="1" applyProtection="1">
      <alignment horizontal="right"/>
      <protection hidden="1"/>
    </xf>
    <xf numFmtId="49" fontId="6" fillId="0" borderId="0" xfId="0" applyNumberFormat="1" applyFont="1" applyBorder="1" applyAlignment="1" applyProtection="1">
      <alignment horizontal="center"/>
      <protection locked="0"/>
    </xf>
    <xf numFmtId="49" fontId="6" fillId="2" borderId="18" xfId="0" applyNumberFormat="1" applyFont="1" applyFill="1" applyBorder="1" applyAlignment="1" applyProtection="1">
      <alignment horizontal="left" vertical="center"/>
      <protection locked="0"/>
    </xf>
    <xf numFmtId="49" fontId="6" fillId="2" borderId="19" xfId="0" applyNumberFormat="1" applyFont="1" applyFill="1" applyBorder="1" applyAlignment="1" applyProtection="1">
      <alignment horizontal="left" vertical="center"/>
      <protection locked="0"/>
    </xf>
    <xf numFmtId="49" fontId="6" fillId="2" borderId="37" xfId="0" applyNumberFormat="1" applyFont="1" applyFill="1" applyBorder="1" applyAlignment="1" applyProtection="1">
      <alignment horizontal="left" vertical="center"/>
      <protection locked="0"/>
    </xf>
    <xf numFmtId="49" fontId="6" fillId="2" borderId="33" xfId="0" applyNumberFormat="1" applyFont="1" applyFill="1" applyBorder="1" applyAlignment="1" applyProtection="1">
      <alignment horizontal="left" vertical="center"/>
      <protection locked="0"/>
    </xf>
    <xf numFmtId="49" fontId="6" fillId="2" borderId="38" xfId="0" applyNumberFormat="1" applyFont="1" applyFill="1" applyBorder="1" applyAlignment="1" applyProtection="1">
      <alignment horizontal="left" vertical="center"/>
      <protection locked="0"/>
    </xf>
    <xf numFmtId="49" fontId="6" fillId="2" borderId="39" xfId="0" applyNumberFormat="1" applyFont="1" applyFill="1" applyBorder="1" applyAlignment="1" applyProtection="1">
      <alignment horizontal="left" vertical="center"/>
      <protection locked="0"/>
    </xf>
    <xf numFmtId="49" fontId="6" fillId="2" borderId="10" xfId="0" applyNumberFormat="1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9" fontId="6" fillId="2" borderId="3" xfId="0" applyNumberFormat="1" applyFont="1" applyFill="1" applyBorder="1" applyAlignment="1" applyProtection="1">
      <alignment horizontal="left" vertical="center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49" fontId="6" fillId="0" borderId="36" xfId="0" applyNumberFormat="1" applyFont="1" applyBorder="1" applyAlignment="1" applyProtection="1">
      <alignment wrapText="1"/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0" borderId="2" xfId="0" applyNumberFormat="1" applyFont="1" applyBorder="1" applyProtection="1">
      <protection locked="0"/>
    </xf>
    <xf numFmtId="4" fontId="15" fillId="0" borderId="7" xfId="0" applyNumberFormat="1" applyFont="1" applyFill="1" applyBorder="1" applyAlignment="1" applyProtection="1"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15" fillId="0" borderId="2" xfId="0" applyNumberFormat="1" applyFont="1" applyFill="1" applyBorder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 applyProtection="1">
      <protection locked="0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" fontId="6" fillId="0" borderId="23" xfId="0" applyNumberFormat="1" applyFont="1" applyBorder="1" applyAlignment="1" applyProtection="1"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3" fillId="2" borderId="6" xfId="0" applyNumberFormat="1" applyFont="1" applyFill="1" applyBorder="1" applyAlignment="1" applyProtection="1">
      <alignment horizontal="center"/>
      <protection locked="0"/>
    </xf>
    <xf numFmtId="49" fontId="13" fillId="2" borderId="7" xfId="0" applyNumberFormat="1" applyFont="1" applyFill="1" applyBorder="1" applyAlignment="1" applyProtection="1">
      <alignment horizontal="center"/>
      <protection locked="0"/>
    </xf>
    <xf numFmtId="49" fontId="13" fillId="2" borderId="8" xfId="0" applyNumberFormat="1" applyFont="1" applyFill="1" applyBorder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horizontal="center" vertical="top"/>
      <protection locked="0"/>
    </xf>
    <xf numFmtId="49" fontId="13" fillId="2" borderId="40" xfId="0" applyNumberFormat="1" applyFont="1" applyFill="1" applyBorder="1" applyAlignment="1" applyProtection="1">
      <alignment horizontal="center" vertical="center"/>
      <protection locked="0"/>
    </xf>
    <xf numFmtId="49" fontId="13" fillId="2" borderId="11" xfId="0" applyNumberFormat="1" applyFont="1" applyFill="1" applyBorder="1" applyAlignment="1" applyProtection="1">
      <alignment horizontal="center" vertical="center"/>
      <protection locked="0"/>
    </xf>
    <xf numFmtId="49" fontId="13" fillId="2" borderId="45" xfId="0" applyNumberFormat="1" applyFont="1" applyFill="1" applyBorder="1" applyAlignment="1" applyProtection="1">
      <alignment horizontal="center" vertical="center"/>
      <protection locked="0"/>
    </xf>
    <xf numFmtId="49" fontId="13" fillId="2" borderId="34" xfId="0" applyNumberFormat="1" applyFont="1" applyFill="1" applyBorder="1" applyAlignment="1" applyProtection="1">
      <alignment horizontal="center" vertical="center"/>
      <protection locked="0"/>
    </xf>
    <xf numFmtId="49" fontId="13" fillId="2" borderId="49" xfId="0" applyNumberFormat="1" applyFont="1" applyFill="1" applyBorder="1" applyAlignment="1" applyProtection="1">
      <alignment horizontal="center" vertical="center"/>
      <protection locked="0"/>
    </xf>
    <xf numFmtId="49" fontId="13" fillId="2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7A600"/>
      <color rgb="FFF7A6FF"/>
      <color rgb="FF008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142876</xdr:rowOff>
    </xdr:from>
    <xdr:to>
      <xdr:col>15</xdr:col>
      <xdr:colOff>234043</xdr:colOff>
      <xdr:row>1</xdr:row>
      <xdr:rowOff>219076</xdr:rowOff>
    </xdr:to>
    <xdr:pic>
      <xdr:nvPicPr>
        <xdr:cNvPr id="8" name="Grafik 7" descr="https://www.esf.at/wp-content/themes/esf/images/logo-soz-202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42876"/>
          <a:ext cx="1815193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9" name="Grafik 8" descr="https://www.esf.at/wp-content/themes/esf/images/logo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51</xdr:row>
      <xdr:rowOff>104775</xdr:rowOff>
    </xdr:from>
    <xdr:to>
      <xdr:col>15</xdr:col>
      <xdr:colOff>666750</xdr:colOff>
      <xdr:row>55</xdr:row>
      <xdr:rowOff>56035</xdr:rowOff>
    </xdr:to>
    <xdr:pic>
      <xdr:nvPicPr>
        <xdr:cNvPr id="10" name="Grafik 9" descr="https://www.esf.at/wp-content/themes/esf/images/logo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543925" y="1251585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rgb="FF00B050"/>
  </sheetPr>
  <dimension ref="A1:R93"/>
  <sheetViews>
    <sheetView showGridLines="0" tabSelected="1" zoomScaleNormal="100" zoomScaleSheetLayoutView="100" zoomScalePageLayoutView="70" workbookViewId="0">
      <selection activeCell="S5" sqref="S5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2"/>
      <c r="M1" s="2"/>
      <c r="N1" s="2"/>
      <c r="O1" s="2"/>
    </row>
    <row r="2" spans="1:18" ht="20.100000000000001" customHeight="1">
      <c r="B2" s="158" t="s">
        <v>62</v>
      </c>
      <c r="C2" s="158"/>
      <c r="D2" s="158"/>
      <c r="E2" s="158"/>
      <c r="F2" s="158"/>
      <c r="G2" s="158"/>
      <c r="H2" s="158"/>
      <c r="I2" s="158"/>
      <c r="J2" s="158"/>
      <c r="K2" s="158"/>
      <c r="L2" s="3"/>
      <c r="M2" s="3"/>
      <c r="N2" s="3"/>
      <c r="O2" s="3"/>
    </row>
    <row r="3" spans="1:18" ht="15" customHeight="1">
      <c r="B3" s="159" t="s">
        <v>47</v>
      </c>
      <c r="C3" s="159"/>
      <c r="D3" s="159"/>
      <c r="E3" s="159"/>
      <c r="F3" s="159"/>
      <c r="G3" s="159"/>
      <c r="H3" s="159"/>
      <c r="I3" s="159"/>
      <c r="J3" s="159"/>
      <c r="K3" s="159"/>
      <c r="L3" s="4"/>
      <c r="M3" s="4"/>
      <c r="N3" s="4"/>
      <c r="O3" s="4"/>
      <c r="P3" s="4"/>
      <c r="Q3" s="4"/>
    </row>
    <row r="4" spans="1:18" ht="20.100000000000001" customHeight="1">
      <c r="B4" s="5" t="s">
        <v>63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65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50</v>
      </c>
      <c r="C6" s="160" t="s">
        <v>51</v>
      </c>
      <c r="D6" s="160"/>
      <c r="E6" s="160"/>
      <c r="F6" s="160"/>
      <c r="G6" s="160"/>
      <c r="H6" s="160"/>
      <c r="I6" s="160"/>
      <c r="J6" s="160"/>
      <c r="K6" s="161"/>
      <c r="R6" s="6"/>
    </row>
    <row r="7" spans="1:18" ht="18">
      <c r="B7" s="9" t="s">
        <v>1</v>
      </c>
      <c r="C7" s="164" t="s">
        <v>52</v>
      </c>
      <c r="D7" s="164"/>
      <c r="E7" s="164"/>
      <c r="F7" s="164"/>
      <c r="G7" s="164"/>
      <c r="H7" s="164"/>
      <c r="I7" s="164"/>
      <c r="J7" s="164"/>
      <c r="K7" s="165"/>
    </row>
    <row r="8" spans="1:18" ht="18.75" thickBot="1">
      <c r="B8" s="10" t="s">
        <v>2</v>
      </c>
      <c r="C8" s="162" t="s">
        <v>53</v>
      </c>
      <c r="D8" s="162"/>
      <c r="E8" s="162"/>
      <c r="F8" s="162"/>
      <c r="G8" s="162"/>
      <c r="H8" s="162"/>
      <c r="I8" s="162"/>
      <c r="J8" s="162"/>
      <c r="K8" s="163"/>
      <c r="R8" s="6"/>
    </row>
    <row r="9" spans="1:18" ht="10.5" customHeight="1" thickBot="1"/>
    <row r="10" spans="1:18" ht="18.75" thickBot="1">
      <c r="A10" s="11"/>
      <c r="B10" s="12" t="s">
        <v>3</v>
      </c>
      <c r="C10" s="154" t="s">
        <v>61</v>
      </c>
      <c r="D10" s="155"/>
      <c r="E10" s="155"/>
      <c r="F10" s="155"/>
      <c r="G10" s="155"/>
      <c r="H10" s="155"/>
      <c r="I10" s="155"/>
      <c r="J10" s="155"/>
      <c r="K10" s="156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53" t="s">
        <v>4</v>
      </c>
      <c r="I12" s="153"/>
      <c r="J12" s="153"/>
      <c r="K12" s="153"/>
      <c r="L12" s="14"/>
      <c r="N12" s="15"/>
      <c r="O12" s="16" t="s">
        <v>5</v>
      </c>
    </row>
    <row r="13" spans="1:18" ht="6" customHeight="1" thickBot="1">
      <c r="B13" s="17"/>
      <c r="C13" s="18"/>
      <c r="D13" s="18"/>
      <c r="E13" s="18"/>
      <c r="F13" s="18"/>
      <c r="G13" s="18"/>
    </row>
    <row r="14" spans="1:18" ht="22.5" customHeight="1">
      <c r="A14" s="139" t="s">
        <v>64</v>
      </c>
      <c r="B14" s="19" t="s">
        <v>54</v>
      </c>
      <c r="C14" s="142"/>
      <c r="D14" s="142"/>
      <c r="E14" s="143"/>
      <c r="F14" s="142"/>
      <c r="G14" s="142"/>
      <c r="H14" s="142"/>
      <c r="I14" s="142"/>
      <c r="J14" s="20"/>
      <c r="K14" s="21">
        <v>24000</v>
      </c>
      <c r="L14" s="22"/>
      <c r="M14" s="149"/>
      <c r="N14" s="149"/>
      <c r="O14" s="23">
        <f>K14</f>
        <v>24000</v>
      </c>
    </row>
    <row r="15" spans="1:18" ht="22.5" customHeight="1">
      <c r="A15" s="140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28"/>
      <c r="N15" s="28"/>
      <c r="O15" s="29">
        <v>0</v>
      </c>
      <c r="Q15" s="30"/>
    </row>
    <row r="16" spans="1:18" ht="22.5" customHeight="1">
      <c r="A16" s="140"/>
      <c r="B16" s="24" t="s">
        <v>7</v>
      </c>
      <c r="C16" s="25"/>
      <c r="D16" s="25"/>
      <c r="E16" s="26"/>
      <c r="F16" s="25"/>
      <c r="G16" s="25"/>
      <c r="H16" s="25"/>
      <c r="I16" s="26"/>
      <c r="J16" s="25"/>
      <c r="K16" s="27">
        <v>0</v>
      </c>
      <c r="L16" s="22"/>
      <c r="M16" s="28"/>
      <c r="N16" s="28"/>
      <c r="O16" s="29">
        <f>K16</f>
        <v>0</v>
      </c>
    </row>
    <row r="17" spans="1:15" ht="22.5" customHeight="1">
      <c r="A17" s="140"/>
      <c r="B17" s="24" t="s">
        <v>55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28"/>
      <c r="N17" s="28"/>
      <c r="O17" s="29">
        <f>K17</f>
        <v>500</v>
      </c>
    </row>
    <row r="18" spans="1:15" ht="22.5" customHeight="1">
      <c r="A18" s="140"/>
      <c r="B18" s="31" t="s">
        <v>8</v>
      </c>
      <c r="C18" s="148"/>
      <c r="D18" s="148"/>
      <c r="E18" s="148"/>
      <c r="F18" s="148"/>
      <c r="G18" s="148"/>
      <c r="H18" s="148"/>
      <c r="I18" s="148"/>
      <c r="J18" s="32"/>
      <c r="K18" s="33">
        <v>2125</v>
      </c>
      <c r="L18" s="28"/>
      <c r="M18" s="149"/>
      <c r="N18" s="149"/>
      <c r="O18" s="111">
        <f>+K18</f>
        <v>2125</v>
      </c>
    </row>
    <row r="19" spans="1:15" ht="22.5" customHeight="1">
      <c r="A19" s="140"/>
      <c r="B19" s="34" t="s">
        <v>9</v>
      </c>
      <c r="C19" s="152"/>
      <c r="D19" s="152"/>
      <c r="E19" s="152"/>
      <c r="F19" s="152"/>
      <c r="G19" s="152"/>
      <c r="H19" s="148"/>
      <c r="I19" s="148"/>
      <c r="J19" s="35"/>
      <c r="K19" s="36">
        <v>2125</v>
      </c>
      <c r="L19" s="28"/>
      <c r="M19" s="149"/>
      <c r="N19" s="149"/>
      <c r="O19" s="111">
        <f>+K19</f>
        <v>2125</v>
      </c>
    </row>
    <row r="20" spans="1:15" ht="22.5" customHeight="1">
      <c r="A20" s="140"/>
      <c r="B20" s="34" t="s">
        <v>10</v>
      </c>
      <c r="C20" s="35"/>
      <c r="D20" s="35"/>
      <c r="E20" s="35"/>
      <c r="F20" s="35"/>
      <c r="G20" s="35"/>
      <c r="H20" s="35"/>
      <c r="I20" s="35"/>
      <c r="J20" s="35"/>
      <c r="K20" s="37">
        <f>+F64</f>
        <v>500</v>
      </c>
      <c r="L20" s="28"/>
      <c r="M20" s="28"/>
      <c r="N20" s="28"/>
      <c r="O20" s="38">
        <f>K20</f>
        <v>500</v>
      </c>
    </row>
    <row r="21" spans="1:15" ht="22.5" customHeight="1" thickBot="1">
      <c r="A21" s="140"/>
      <c r="B21" s="34" t="s">
        <v>56</v>
      </c>
      <c r="C21" s="32"/>
      <c r="D21" s="32"/>
      <c r="E21" s="32"/>
      <c r="F21" s="32"/>
      <c r="G21" s="32"/>
      <c r="H21" s="32"/>
      <c r="I21" s="32"/>
      <c r="J21" s="32"/>
      <c r="K21" s="39">
        <f>+F78</f>
        <v>1000</v>
      </c>
      <c r="L21" s="28"/>
      <c r="M21" s="28"/>
      <c r="N21" s="28"/>
      <c r="O21" s="40">
        <v>0</v>
      </c>
    </row>
    <row r="22" spans="1:15" ht="22.5" customHeight="1" thickBot="1">
      <c r="A22" s="151"/>
      <c r="B22" s="41" t="s">
        <v>11</v>
      </c>
      <c r="C22" s="144"/>
      <c r="D22" s="144"/>
      <c r="E22" s="144"/>
      <c r="F22" s="144"/>
      <c r="G22" s="144"/>
      <c r="H22" s="144"/>
      <c r="I22" s="144"/>
      <c r="J22" s="42"/>
      <c r="K22" s="43">
        <f>K14+SUM(K16:K21)</f>
        <v>30250</v>
      </c>
      <c r="L22" s="44"/>
      <c r="M22" s="150"/>
      <c r="N22" s="150"/>
      <c r="O22" s="45">
        <f>SUM(O14:O21)</f>
        <v>29250</v>
      </c>
    </row>
    <row r="23" spans="1:15" ht="9.75" customHeight="1" thickBot="1">
      <c r="A23" s="46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5" ht="22.5" customHeight="1">
      <c r="A24" s="139" t="s">
        <v>12</v>
      </c>
      <c r="B24" s="50" t="s">
        <v>13</v>
      </c>
      <c r="C24" s="146"/>
      <c r="D24" s="146"/>
      <c r="E24" s="146"/>
      <c r="F24" s="146"/>
      <c r="G24" s="146"/>
      <c r="H24" s="147"/>
      <c r="I24" s="147"/>
      <c r="J24" s="51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5307.5</v>
      </c>
    </row>
    <row r="25" spans="1:15" ht="22.5" customHeight="1">
      <c r="A25" s="140"/>
      <c r="B25" s="57" t="s">
        <v>14</v>
      </c>
      <c r="C25" s="148"/>
      <c r="D25" s="148"/>
      <c r="E25" s="148"/>
      <c r="F25" s="148"/>
      <c r="G25" s="148"/>
      <c r="H25" s="148"/>
      <c r="I25" s="148"/>
      <c r="J25" s="32"/>
      <c r="K25" s="58">
        <v>982.36</v>
      </c>
      <c r="L25" s="53"/>
      <c r="M25" s="54">
        <v>0.20730000000000001</v>
      </c>
      <c r="N25" s="44"/>
      <c r="O25" s="59">
        <f>IF(M25*(O18+O19)&lt;K25,ROUND(M25*(O18+O19),2),K25)</f>
        <v>881.03</v>
      </c>
    </row>
    <row r="26" spans="1:15" ht="22.5" customHeight="1">
      <c r="A26" s="140"/>
      <c r="B26" s="60" t="s">
        <v>48</v>
      </c>
      <c r="C26" s="32"/>
      <c r="D26" s="32"/>
      <c r="E26" s="32"/>
      <c r="F26" s="32"/>
      <c r="G26" s="32"/>
      <c r="H26" s="32"/>
      <c r="I26" s="32"/>
      <c r="J26" s="32"/>
      <c r="K26" s="61">
        <v>121</v>
      </c>
      <c r="L26" s="53"/>
      <c r="M26" s="62"/>
      <c r="N26" s="44"/>
      <c r="O26" s="63">
        <f>+K26</f>
        <v>121</v>
      </c>
    </row>
    <row r="27" spans="1:15" ht="22.5" customHeight="1" thickBot="1">
      <c r="A27" s="140"/>
      <c r="B27" s="64" t="s">
        <v>15</v>
      </c>
      <c r="C27" s="32"/>
      <c r="D27" s="32"/>
      <c r="E27" s="32"/>
      <c r="F27" s="32"/>
      <c r="G27" s="32"/>
      <c r="H27" s="32"/>
      <c r="I27" s="32"/>
      <c r="J27" s="32"/>
      <c r="K27" s="65">
        <v>461.48</v>
      </c>
      <c r="L27" s="66"/>
      <c r="M27" s="54">
        <v>1.5299999999999999E-2</v>
      </c>
      <c r="N27" s="55"/>
      <c r="O27" s="67">
        <f>IF(M27*$O$22&lt;K27,ROUND(M27*$O$22,2),K27)</f>
        <v>447.53</v>
      </c>
    </row>
    <row r="28" spans="1:15" ht="22.5" customHeight="1" thickBot="1">
      <c r="A28" s="145"/>
      <c r="B28" s="41" t="s">
        <v>16</v>
      </c>
      <c r="C28" s="144"/>
      <c r="D28" s="144"/>
      <c r="E28" s="144"/>
      <c r="F28" s="144"/>
      <c r="G28" s="144"/>
      <c r="H28" s="144"/>
      <c r="I28" s="144"/>
      <c r="J28" s="42"/>
      <c r="K28" s="43">
        <f>SUM(K24:K27)</f>
        <v>7238.0499999999993</v>
      </c>
      <c r="L28" s="44"/>
      <c r="M28" s="68"/>
      <c r="N28" s="44"/>
      <c r="O28" s="45">
        <f>SUM(O24:O27)</f>
        <v>6757.0599999999995</v>
      </c>
    </row>
    <row r="29" spans="1:15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5" ht="22.5" customHeight="1">
      <c r="A30" s="139" t="s">
        <v>17</v>
      </c>
      <c r="B30" s="19" t="s">
        <v>18</v>
      </c>
      <c r="C30" s="142"/>
      <c r="D30" s="142"/>
      <c r="E30" s="143"/>
      <c r="F30" s="142"/>
      <c r="G30" s="142"/>
      <c r="H30" s="142"/>
      <c r="I30" s="142"/>
      <c r="J30" s="20"/>
      <c r="K30" s="21">
        <v>1526.36</v>
      </c>
      <c r="L30" s="22"/>
      <c r="M30" s="54">
        <v>3.9E-2</v>
      </c>
      <c r="N30" s="55"/>
      <c r="O30" s="72">
        <f>IF(M30*$O$22&lt;K30,ROUND(M30*$O$22,2),K30)</f>
        <v>1140.75</v>
      </c>
    </row>
    <row r="31" spans="1:15" ht="22.5" customHeight="1" thickBot="1">
      <c r="A31" s="140"/>
      <c r="B31" s="31" t="s">
        <v>49</v>
      </c>
      <c r="C31" s="32"/>
      <c r="D31" s="32"/>
      <c r="E31" s="73" t="s">
        <v>57</v>
      </c>
      <c r="F31" s="32"/>
      <c r="G31" s="32"/>
      <c r="H31" s="32"/>
      <c r="I31" s="32"/>
      <c r="J31" s="32"/>
      <c r="K31" s="74"/>
      <c r="L31" s="28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</row>
    <row r="32" spans="1:15" ht="22.5" customHeight="1" thickBot="1">
      <c r="A32" s="141"/>
      <c r="B32" s="41" t="s">
        <v>19</v>
      </c>
      <c r="C32" s="144"/>
      <c r="D32" s="144"/>
      <c r="E32" s="144"/>
      <c r="F32" s="144"/>
      <c r="G32" s="144"/>
      <c r="H32" s="144"/>
      <c r="I32" s="144"/>
      <c r="J32" s="42"/>
      <c r="K32" s="43">
        <f>SUM(K30:K31)</f>
        <v>1526.36</v>
      </c>
      <c r="L32" s="44"/>
      <c r="M32" s="68"/>
      <c r="N32" s="44"/>
      <c r="O32" s="45">
        <f>SUM(O30:O31)</f>
        <v>1140.75</v>
      </c>
    </row>
    <row r="33" spans="1:15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5" ht="22.5" customHeight="1">
      <c r="A34" s="139" t="s">
        <v>38</v>
      </c>
      <c r="B34" s="19" t="s">
        <v>20</v>
      </c>
      <c r="C34" s="142"/>
      <c r="D34" s="142"/>
      <c r="E34" s="143"/>
      <c r="F34" s="142"/>
      <c r="G34" s="142"/>
      <c r="H34" s="142"/>
      <c r="I34" s="142"/>
      <c r="J34" s="20"/>
      <c r="K34" s="21">
        <v>951.27</v>
      </c>
      <c r="L34" s="22"/>
      <c r="M34" s="54">
        <v>0.03</v>
      </c>
      <c r="N34" s="55"/>
      <c r="O34" s="72">
        <f>IF(M34*$O$22&lt;K34,ROUND(M34*$O$22,2),K34)</f>
        <v>877.5</v>
      </c>
    </row>
    <row r="35" spans="1:15" ht="22.5" customHeight="1" thickBot="1">
      <c r="A35" s="140"/>
      <c r="B35" s="31" t="s">
        <v>21</v>
      </c>
      <c r="C35" s="32"/>
      <c r="D35" s="32"/>
      <c r="E35" s="32"/>
      <c r="F35" s="32"/>
      <c r="G35" s="32"/>
      <c r="H35" s="32"/>
      <c r="I35" s="32"/>
      <c r="J35" s="32"/>
      <c r="K35" s="74"/>
      <c r="L35" s="28"/>
      <c r="M35" s="68"/>
      <c r="N35" s="55"/>
      <c r="O35" s="59">
        <f>K35</f>
        <v>0</v>
      </c>
    </row>
    <row r="36" spans="1:15" ht="22.5" customHeight="1" thickBot="1">
      <c r="A36" s="141"/>
      <c r="B36" s="41" t="s">
        <v>22</v>
      </c>
      <c r="C36" s="144"/>
      <c r="D36" s="144"/>
      <c r="E36" s="144"/>
      <c r="F36" s="144"/>
      <c r="G36" s="144"/>
      <c r="H36" s="144"/>
      <c r="I36" s="144"/>
      <c r="J36" s="42"/>
      <c r="K36" s="43">
        <f>SUM(K34:K35)</f>
        <v>951.27</v>
      </c>
      <c r="L36" s="44"/>
      <c r="M36" s="68"/>
      <c r="N36" s="44"/>
      <c r="O36" s="45">
        <f>SUM(O34:O35)</f>
        <v>877.5</v>
      </c>
    </row>
    <row r="37" spans="1:15" s="78" customFormat="1" ht="17.25" customHeight="1">
      <c r="A37" s="75"/>
      <c r="B37" s="76"/>
      <c r="C37" s="77"/>
      <c r="D37" s="77"/>
      <c r="E37" s="77"/>
      <c r="F37" s="77"/>
      <c r="G37" s="44"/>
    </row>
    <row r="38" spans="1:15" ht="6" customHeight="1" thickBot="1">
      <c r="G38" s="71"/>
    </row>
    <row r="39" spans="1:15" ht="19.5" customHeight="1" thickBot="1">
      <c r="A39" s="79" t="s">
        <v>23</v>
      </c>
      <c r="B39" s="80"/>
      <c r="C39" s="119"/>
      <c r="D39" s="119"/>
      <c r="E39" s="119"/>
      <c r="F39" s="81"/>
      <c r="G39" s="81"/>
      <c r="H39" s="119"/>
      <c r="I39" s="119"/>
      <c r="J39" s="81"/>
      <c r="K39" s="82">
        <f>+K36+K32+K28+K22</f>
        <v>39965.68</v>
      </c>
      <c r="L39" s="119"/>
      <c r="M39" s="119"/>
      <c r="N39" s="81"/>
      <c r="O39" s="83">
        <f>O22+O28+O32+O36</f>
        <v>38025.31</v>
      </c>
    </row>
    <row r="40" spans="1:15" ht="19.5" customHeight="1">
      <c r="A40" s="84"/>
      <c r="B40" s="8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ht="19.5" customHeight="1">
      <c r="A41" s="85" t="s">
        <v>39</v>
      </c>
      <c r="B41" s="8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5" ht="19.5" customHeight="1">
      <c r="A42" s="87"/>
      <c r="B42" s="8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1:15" ht="19.5" customHeight="1" thickBot="1">
      <c r="A43" s="87" t="s">
        <v>40</v>
      </c>
      <c r="B43" s="8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ht="19.5" customHeight="1">
      <c r="A44" s="117"/>
      <c r="B44" s="88" t="s">
        <v>41</v>
      </c>
      <c r="C44" s="89"/>
      <c r="D44" s="89"/>
      <c r="E44" s="90">
        <f>+O39</f>
        <v>38025.31</v>
      </c>
      <c r="F44" s="91"/>
      <c r="G44" s="44"/>
      <c r="H44" s="44"/>
      <c r="I44" s="44"/>
      <c r="J44" s="44"/>
      <c r="K44" s="44"/>
      <c r="L44" s="44"/>
      <c r="M44" s="44"/>
      <c r="N44" s="44"/>
      <c r="O44" s="44"/>
    </row>
    <row r="45" spans="1:15" ht="19.5" customHeight="1" thickBot="1">
      <c r="A45" s="117"/>
      <c r="B45" s="64" t="s">
        <v>42</v>
      </c>
      <c r="C45" s="92"/>
      <c r="D45" s="93"/>
      <c r="E45" s="94">
        <v>1680</v>
      </c>
      <c r="F45" s="95"/>
      <c r="G45" s="44"/>
      <c r="H45" s="44"/>
      <c r="I45" s="44"/>
      <c r="J45" s="44"/>
      <c r="K45" s="44"/>
      <c r="L45" s="44"/>
      <c r="M45" s="44"/>
      <c r="N45" s="44"/>
      <c r="O45" s="44"/>
    </row>
    <row r="46" spans="1:15" ht="19.5" customHeight="1" thickBot="1">
      <c r="A46" s="118"/>
      <c r="B46" s="96" t="s">
        <v>43</v>
      </c>
      <c r="C46" s="119"/>
      <c r="D46" s="119"/>
      <c r="E46" s="119"/>
      <c r="F46" s="83">
        <f>IF(E45&gt;0,E44/E45,0)</f>
        <v>22.634113095238092</v>
      </c>
      <c r="G46" s="44"/>
      <c r="H46" s="44"/>
      <c r="I46" s="44"/>
      <c r="J46" s="44"/>
      <c r="K46" s="44"/>
      <c r="L46" s="44"/>
      <c r="M46" s="44"/>
      <c r="N46" s="44"/>
      <c r="O46" s="44"/>
    </row>
    <row r="47" spans="1:15" ht="19.5" customHeight="1">
      <c r="A47" s="86"/>
      <c r="B47" s="8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9.5" customHeight="1">
      <c r="A48" s="87" t="s">
        <v>44</v>
      </c>
      <c r="B48" s="8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ht="19.5" customHeight="1" thickBot="1">
      <c r="A49" s="86"/>
      <c r="B49" s="64" t="s">
        <v>45</v>
      </c>
      <c r="C49" s="97"/>
      <c r="D49" s="98"/>
      <c r="E49" s="99">
        <v>680</v>
      </c>
      <c r="F49" s="100"/>
      <c r="G49" s="44"/>
      <c r="H49" s="44"/>
      <c r="I49" s="44"/>
      <c r="J49" s="44"/>
      <c r="K49" s="44"/>
      <c r="L49" s="44"/>
      <c r="M49" s="44"/>
      <c r="N49" s="44"/>
      <c r="O49" s="44"/>
    </row>
    <row r="50" spans="1:15" ht="19.5" customHeight="1" thickBot="1">
      <c r="A50" s="86"/>
      <c r="B50" s="96" t="s">
        <v>46</v>
      </c>
      <c r="C50" s="81"/>
      <c r="D50" s="81"/>
      <c r="E50" s="81"/>
      <c r="F50" s="83">
        <f>+F46*E49</f>
        <v>15391.196904761902</v>
      </c>
      <c r="G50" s="44"/>
      <c r="H50" s="44"/>
      <c r="I50" s="44"/>
      <c r="J50" s="44"/>
      <c r="K50" s="44"/>
      <c r="L50" s="44"/>
      <c r="M50" s="44"/>
      <c r="N50" s="44"/>
      <c r="O50" s="44"/>
    </row>
    <row r="51" spans="1:15" ht="19.5" customHeight="1">
      <c r="A51" s="84"/>
      <c r="B51" s="8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9.5" customHeight="1">
      <c r="A52" s="86"/>
      <c r="B52" s="86"/>
      <c r="C52" s="44"/>
      <c r="D52" s="44"/>
      <c r="E52" s="44"/>
      <c r="F52" s="44"/>
      <c r="G52" s="44"/>
    </row>
    <row r="53" spans="1:15" ht="15" thickBot="1">
      <c r="A53" s="1" t="s">
        <v>24</v>
      </c>
    </row>
    <row r="54" spans="1:15" ht="15">
      <c r="A54" s="101" t="s">
        <v>25</v>
      </c>
      <c r="B54" s="136" t="s">
        <v>58</v>
      </c>
      <c r="C54" s="137"/>
      <c r="D54" s="137"/>
      <c r="E54" s="138"/>
      <c r="F54" s="102">
        <v>500</v>
      </c>
      <c r="H54" s="103"/>
      <c r="I54" s="71"/>
      <c r="J54" s="71"/>
      <c r="K54" s="71"/>
      <c r="L54" s="71"/>
      <c r="M54" s="71"/>
      <c r="N54" s="71"/>
      <c r="O54" s="71"/>
    </row>
    <row r="55" spans="1:15">
      <c r="A55" s="101" t="s">
        <v>26</v>
      </c>
      <c r="B55" s="130"/>
      <c r="C55" s="131"/>
      <c r="D55" s="131"/>
      <c r="E55" s="132"/>
      <c r="F55" s="104"/>
      <c r="H55" s="105"/>
      <c r="I55" s="71"/>
      <c r="J55" s="71"/>
      <c r="K55" s="71"/>
      <c r="L55" s="71"/>
      <c r="M55" s="71"/>
      <c r="N55" s="28"/>
      <c r="O55" s="28"/>
    </row>
    <row r="56" spans="1:15">
      <c r="A56" s="101" t="s">
        <v>27</v>
      </c>
      <c r="B56" s="130"/>
      <c r="C56" s="131"/>
      <c r="D56" s="131"/>
      <c r="E56" s="132"/>
      <c r="F56" s="104"/>
      <c r="H56" s="71"/>
      <c r="I56" s="71"/>
      <c r="J56" s="71"/>
      <c r="K56" s="71"/>
      <c r="L56" s="71"/>
      <c r="M56" s="71"/>
      <c r="N56" s="28"/>
      <c r="O56" s="28"/>
    </row>
    <row r="57" spans="1:15" ht="15">
      <c r="A57" s="101" t="s">
        <v>28</v>
      </c>
      <c r="B57" s="130"/>
      <c r="C57" s="131"/>
      <c r="D57" s="131"/>
      <c r="E57" s="132"/>
      <c r="F57" s="104"/>
      <c r="H57" s="71"/>
      <c r="I57" s="71"/>
      <c r="J57" s="71"/>
      <c r="K57" s="71"/>
      <c r="L57" s="71"/>
      <c r="M57" s="71"/>
      <c r="N57" s="44"/>
      <c r="O57" s="44"/>
    </row>
    <row r="58" spans="1:15">
      <c r="A58" s="101" t="s">
        <v>29</v>
      </c>
      <c r="B58" s="130"/>
      <c r="C58" s="131"/>
      <c r="D58" s="131"/>
      <c r="E58" s="132"/>
      <c r="F58" s="104"/>
      <c r="H58" s="71"/>
      <c r="I58" s="71"/>
      <c r="J58" s="71"/>
      <c r="K58" s="71"/>
      <c r="L58" s="71"/>
      <c r="M58" s="71"/>
      <c r="N58" s="71"/>
      <c r="O58" s="71"/>
    </row>
    <row r="59" spans="1:15">
      <c r="A59" s="101" t="s">
        <v>30</v>
      </c>
      <c r="B59" s="130"/>
      <c r="C59" s="131"/>
      <c r="D59" s="131"/>
      <c r="E59" s="132"/>
      <c r="F59" s="104"/>
      <c r="H59" s="71"/>
      <c r="I59" s="71"/>
      <c r="J59" s="71"/>
      <c r="K59" s="71"/>
      <c r="L59" s="71"/>
      <c r="M59" s="71"/>
      <c r="N59" s="71"/>
      <c r="O59" s="71"/>
    </row>
    <row r="60" spans="1:15">
      <c r="A60" s="101" t="s">
        <v>31</v>
      </c>
      <c r="B60" s="130"/>
      <c r="C60" s="131"/>
      <c r="D60" s="131"/>
      <c r="E60" s="132"/>
      <c r="F60" s="104"/>
      <c r="H60" s="105"/>
      <c r="I60" s="71"/>
      <c r="J60" s="71"/>
      <c r="K60" s="71"/>
      <c r="L60" s="71"/>
      <c r="M60" s="71"/>
      <c r="N60" s="71"/>
      <c r="O60" s="71"/>
    </row>
    <row r="61" spans="1:15" ht="15">
      <c r="A61" s="101" t="s">
        <v>32</v>
      </c>
      <c r="B61" s="130"/>
      <c r="C61" s="131"/>
      <c r="D61" s="131"/>
      <c r="E61" s="132"/>
      <c r="F61" s="104"/>
      <c r="H61" s="71"/>
      <c r="I61" s="71"/>
      <c r="J61" s="71"/>
      <c r="K61" s="71"/>
      <c r="L61" s="71"/>
      <c r="M61" s="71"/>
      <c r="N61" s="44"/>
      <c r="O61" s="44"/>
    </row>
    <row r="62" spans="1:15">
      <c r="A62" s="101" t="s">
        <v>33</v>
      </c>
      <c r="B62" s="130"/>
      <c r="C62" s="131"/>
      <c r="D62" s="131"/>
      <c r="E62" s="132"/>
      <c r="F62" s="104"/>
      <c r="H62" s="71"/>
      <c r="I62" s="71"/>
      <c r="J62" s="71"/>
      <c r="K62" s="71"/>
      <c r="L62" s="71"/>
      <c r="M62" s="71"/>
      <c r="N62" s="71"/>
      <c r="O62" s="71"/>
    </row>
    <row r="63" spans="1:15" ht="15" thickBot="1">
      <c r="A63" s="101" t="s">
        <v>34</v>
      </c>
      <c r="B63" s="133"/>
      <c r="C63" s="134"/>
      <c r="D63" s="134"/>
      <c r="E63" s="135"/>
      <c r="F63" s="106"/>
    </row>
    <row r="64" spans="1:15" ht="15.75" thickBot="1">
      <c r="F64" s="107">
        <f>SUM(F54:F63)</f>
        <v>500</v>
      </c>
    </row>
    <row r="65" spans="1:15">
      <c r="O65" s="108"/>
    </row>
    <row r="67" spans="1:15" ht="15" thickBot="1">
      <c r="A67" s="1" t="s">
        <v>35</v>
      </c>
    </row>
    <row r="68" spans="1:15">
      <c r="A68" s="101" t="s">
        <v>25</v>
      </c>
      <c r="B68" s="136" t="s">
        <v>59</v>
      </c>
      <c r="C68" s="137"/>
      <c r="D68" s="137"/>
      <c r="E68" s="138"/>
      <c r="F68" s="102">
        <v>1000</v>
      </c>
    </row>
    <row r="69" spans="1:15">
      <c r="A69" s="101" t="s">
        <v>26</v>
      </c>
      <c r="B69" s="130"/>
      <c r="C69" s="131"/>
      <c r="D69" s="131"/>
      <c r="E69" s="132"/>
      <c r="F69" s="104"/>
    </row>
    <row r="70" spans="1:15">
      <c r="A70" s="101" t="s">
        <v>27</v>
      </c>
      <c r="B70" s="130"/>
      <c r="C70" s="131"/>
      <c r="D70" s="131"/>
      <c r="E70" s="132"/>
      <c r="F70" s="104"/>
    </row>
    <row r="71" spans="1:15">
      <c r="A71" s="101" t="s">
        <v>28</v>
      </c>
      <c r="B71" s="130"/>
      <c r="C71" s="131"/>
      <c r="D71" s="131"/>
      <c r="E71" s="132"/>
      <c r="F71" s="104"/>
    </row>
    <row r="72" spans="1:15">
      <c r="A72" s="101" t="s">
        <v>29</v>
      </c>
      <c r="B72" s="130"/>
      <c r="C72" s="131"/>
      <c r="D72" s="131"/>
      <c r="E72" s="132"/>
      <c r="F72" s="104"/>
    </row>
    <row r="73" spans="1:15">
      <c r="A73" s="101" t="s">
        <v>30</v>
      </c>
      <c r="B73" s="130"/>
      <c r="C73" s="131"/>
      <c r="D73" s="131"/>
      <c r="E73" s="132"/>
      <c r="F73" s="104"/>
    </row>
    <row r="74" spans="1:15">
      <c r="A74" s="101" t="s">
        <v>31</v>
      </c>
      <c r="B74" s="130"/>
      <c r="C74" s="131"/>
      <c r="D74" s="131"/>
      <c r="E74" s="132"/>
      <c r="F74" s="104"/>
    </row>
    <row r="75" spans="1:15">
      <c r="A75" s="101" t="s">
        <v>32</v>
      </c>
      <c r="B75" s="130"/>
      <c r="C75" s="131"/>
      <c r="D75" s="131"/>
      <c r="E75" s="132"/>
      <c r="F75" s="104"/>
    </row>
    <row r="76" spans="1:15">
      <c r="A76" s="101" t="s">
        <v>33</v>
      </c>
      <c r="B76" s="130"/>
      <c r="C76" s="131"/>
      <c r="D76" s="131"/>
      <c r="E76" s="132"/>
      <c r="F76" s="104"/>
    </row>
    <row r="77" spans="1:15" ht="15" thickBot="1">
      <c r="A77" s="101" t="s">
        <v>34</v>
      </c>
      <c r="B77" s="133"/>
      <c r="C77" s="134"/>
      <c r="D77" s="134"/>
      <c r="E77" s="135"/>
      <c r="F77" s="106"/>
    </row>
    <row r="78" spans="1:15" ht="15.75" thickBot="1">
      <c r="F78" s="107">
        <f>SUM(F68:F77)</f>
        <v>1000</v>
      </c>
    </row>
    <row r="80" spans="1:15">
      <c r="A80" s="70"/>
      <c r="B80" s="70"/>
      <c r="C80" s="70"/>
      <c r="D80" s="70"/>
      <c r="E80" s="70"/>
      <c r="F80" s="70"/>
      <c r="G80" s="70"/>
      <c r="H80" s="129"/>
      <c r="I80" s="129"/>
      <c r="J80" s="129"/>
      <c r="K80" s="70"/>
      <c r="L80" s="70"/>
      <c r="M80" s="48"/>
      <c r="N80" s="48"/>
      <c r="O80" s="48"/>
    </row>
    <row r="81" spans="1:15" ht="15.75" thickBot="1">
      <c r="A81" s="103" t="str">
        <f>CONCATENATE("Berechnung noch nicht abgerechneter Personalkosten im Jahr ",$K$10)</f>
        <v xml:space="preserve">Berechnung noch nicht abgerechneter Personalkosten im Jahr </v>
      </c>
      <c r="F81" s="3"/>
      <c r="G81" s="3"/>
      <c r="H81" s="3"/>
      <c r="I81" s="3"/>
      <c r="J81" s="3"/>
      <c r="K81" s="3"/>
      <c r="L81" s="3"/>
      <c r="M81" s="3"/>
    </row>
    <row r="82" spans="1:15">
      <c r="A82" s="105" t="str">
        <f>CONCATENATE("Bereits abgerechnet im Jahr ",$K$10)</f>
        <v xml:space="preserve">Bereits abgerechnet im Jahr </v>
      </c>
      <c r="C82" s="120">
        <v>5447.98</v>
      </c>
      <c r="D82" s="121"/>
      <c r="E82" s="122"/>
      <c r="F82" s="3"/>
      <c r="G82" s="3"/>
      <c r="H82" s="3"/>
      <c r="I82" s="3"/>
      <c r="J82" s="3"/>
      <c r="K82" s="3"/>
      <c r="L82" s="3"/>
      <c r="M82" s="3"/>
    </row>
    <row r="83" spans="1:15" ht="15" thickBot="1">
      <c r="C83" s="123"/>
      <c r="D83" s="124"/>
      <c r="E83" s="125"/>
      <c r="F83" s="3"/>
      <c r="G83" s="3"/>
      <c r="H83" s="3"/>
      <c r="I83" s="3"/>
      <c r="J83" s="3"/>
      <c r="K83" s="3"/>
      <c r="L83" s="3"/>
      <c r="M83" s="3"/>
    </row>
    <row r="84" spans="1:15" ht="15.75" thickBot="1">
      <c r="C84" s="126">
        <f>SUM(C82:E83)</f>
        <v>5447.98</v>
      </c>
      <c r="D84" s="127"/>
      <c r="E84" s="128"/>
      <c r="F84" s="3"/>
      <c r="G84" s="3"/>
      <c r="H84" s="3"/>
      <c r="I84" s="3"/>
      <c r="J84" s="3"/>
      <c r="K84" s="3"/>
      <c r="L84" s="3"/>
      <c r="M84" s="3"/>
    </row>
    <row r="85" spans="1:15">
      <c r="F85" s="3"/>
      <c r="G85" s="3"/>
      <c r="H85" s="3"/>
      <c r="I85" s="3"/>
      <c r="J85" s="3"/>
      <c r="K85" s="3"/>
      <c r="L85" s="3"/>
      <c r="M85" s="3"/>
    </row>
    <row r="86" spans="1:15">
      <c r="F86" s="3"/>
      <c r="G86" s="3"/>
      <c r="H86" s="3"/>
      <c r="I86" s="3"/>
      <c r="J86" s="3"/>
      <c r="K86" s="3"/>
      <c r="L86" s="3"/>
      <c r="M86" s="3"/>
    </row>
    <row r="87" spans="1:15" ht="15" thickBot="1">
      <c r="A87" s="105" t="str">
        <f>CONCATENATE("noch abzurechnen im Jahr ",$K$10)</f>
        <v xml:space="preserve">noch abzurechnen im Jahr </v>
      </c>
      <c r="F87" s="3"/>
      <c r="G87" s="3"/>
      <c r="H87" s="3"/>
      <c r="I87" s="3"/>
      <c r="J87" s="3"/>
      <c r="K87" s="3"/>
      <c r="L87" s="3"/>
      <c r="M87" s="3"/>
    </row>
    <row r="88" spans="1:15" ht="15.75" thickBot="1">
      <c r="C88" s="112">
        <f>+F50-C84</f>
        <v>9943.2169047619027</v>
      </c>
      <c r="D88" s="113"/>
      <c r="E88" s="114"/>
      <c r="F88" s="3"/>
      <c r="G88" s="3"/>
      <c r="H88" s="3"/>
      <c r="I88" s="3"/>
      <c r="J88" s="3"/>
      <c r="K88" s="3"/>
      <c r="L88" s="3"/>
      <c r="M88" s="3"/>
    </row>
    <row r="89" spans="1:15">
      <c r="F89" s="3"/>
      <c r="G89" s="3"/>
      <c r="H89" s="3"/>
      <c r="I89" s="3"/>
      <c r="J89" s="3"/>
      <c r="K89" s="3"/>
      <c r="L89" s="3"/>
      <c r="M89" s="3"/>
    </row>
    <row r="92" spans="1:15">
      <c r="A92" s="1" t="s">
        <v>36</v>
      </c>
      <c r="H92" s="115"/>
      <c r="I92" s="115"/>
      <c r="J92" s="115"/>
      <c r="L92" s="70"/>
      <c r="M92" s="109"/>
      <c r="N92" s="109"/>
      <c r="O92" s="109"/>
    </row>
    <row r="93" spans="1:15">
      <c r="H93" s="116" t="s">
        <v>60</v>
      </c>
      <c r="I93" s="116"/>
      <c r="J93" s="116"/>
      <c r="L93" s="110"/>
      <c r="M93" s="116" t="s">
        <v>37</v>
      </c>
      <c r="N93" s="116"/>
      <c r="O93" s="116"/>
    </row>
  </sheetData>
  <sheetProtection sheet="1" formatCells="0" formatColumns="0" formatRows="0" insertColumns="0" insertRows="0"/>
  <protectedRanges>
    <protectedRange sqref="M25:M27 M30 K35 M34 B54:F63 O55:O56 B68:F77 H80" name="Bereich1_2"/>
    <protectedRange sqref="E45 E49" name="Bereich1_5"/>
    <protectedRange sqref="C82:E83 H92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customSheetViews>
    <customSheetView guid="{189FCEBB-41C7-4E6F-90F0-BB5E1D4B5BFE}" showGridLines="0" fitToPage="1">
      <selection activeCell="B1" sqref="B1:K1"/>
      <rowBreaks count="1" manualBreakCount="1">
        <brk id="38" max="15" man="1"/>
      </rowBreaks>
      <pageMargins left="0.39370078740157483" right="0.39370078740157483" top="0.39370078740157483" bottom="0.39370078740157483" header="0.51181102362204722" footer="0.23622047244094491"/>
      <printOptions horizontalCentered="1"/>
      <pageSetup paperSize="9" scale="63" fitToWidth="0" orientation="portrait" r:id="rId1"/>
      <headerFooter alignWithMargins="0">
        <oddFooter>&amp;L&amp;9&amp;A&amp;RSeite &amp;P von &amp;N</oddFooter>
      </headerFooter>
    </customSheetView>
  </customSheetViews>
  <mergeCells count="82">
    <mergeCell ref="H12:K12"/>
    <mergeCell ref="C10:K10"/>
    <mergeCell ref="B1:K1"/>
    <mergeCell ref="B2:K2"/>
    <mergeCell ref="B3:K3"/>
    <mergeCell ref="C6:K6"/>
    <mergeCell ref="C8:K8"/>
    <mergeCell ref="C7:K7"/>
    <mergeCell ref="M14:N14"/>
    <mergeCell ref="C18:E18"/>
    <mergeCell ref="F18:G18"/>
    <mergeCell ref="H18:I18"/>
    <mergeCell ref="M18:N18"/>
    <mergeCell ref="A14:A22"/>
    <mergeCell ref="C14:E14"/>
    <mergeCell ref="F14:G14"/>
    <mergeCell ref="H14:I14"/>
    <mergeCell ref="C19:E19"/>
    <mergeCell ref="F19:G19"/>
    <mergeCell ref="H19:I19"/>
    <mergeCell ref="M19:N19"/>
    <mergeCell ref="C22:E22"/>
    <mergeCell ref="F22:G22"/>
    <mergeCell ref="H22:I22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H28:I28"/>
    <mergeCell ref="H39:I3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L39:M39"/>
    <mergeCell ref="B54:E54"/>
    <mergeCell ref="B71:E71"/>
    <mergeCell ref="B56:E56"/>
    <mergeCell ref="B57:E57"/>
    <mergeCell ref="B58:E58"/>
    <mergeCell ref="B59:E59"/>
    <mergeCell ref="B60:E60"/>
    <mergeCell ref="B61:E61"/>
    <mergeCell ref="B62:E62"/>
    <mergeCell ref="B63:E63"/>
    <mergeCell ref="B68:E68"/>
    <mergeCell ref="B69:E69"/>
    <mergeCell ref="B70:E70"/>
    <mergeCell ref="B55:E55"/>
    <mergeCell ref="C39:E39"/>
    <mergeCell ref="C88:E88"/>
    <mergeCell ref="H92:J92"/>
    <mergeCell ref="H93:J93"/>
    <mergeCell ref="M93:O93"/>
    <mergeCell ref="A44:A46"/>
    <mergeCell ref="C46:E46"/>
    <mergeCell ref="C82:E82"/>
    <mergeCell ref="C83:E83"/>
    <mergeCell ref="C84:E84"/>
    <mergeCell ref="H80:J80"/>
    <mergeCell ref="B72:E72"/>
    <mergeCell ref="B73:E73"/>
    <mergeCell ref="B74:E74"/>
    <mergeCell ref="B75:E75"/>
    <mergeCell ref="B76:E76"/>
    <mergeCell ref="B77:E77"/>
  </mergeCells>
  <dataValidations count="1">
    <dataValidation type="list" allowBlank="1" showInputMessage="1" showErrorMessage="1" sqref="E31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2"/>
  <headerFooter alignWithMargins="0">
    <oddFooter>&amp;L&amp;9&amp;A&amp;RSeite &amp;P von &amp;N</oddFooter>
  </headerFooter>
  <rowBreaks count="1" manualBreakCount="1">
    <brk id="51" max="15" man="1"/>
  </rowBreak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298E95A1CAE0488540E66F046605AA" ma:contentTypeVersion="2" ma:contentTypeDescription="Ein neues Dokument erstellen." ma:contentTypeScope="" ma:versionID="2c2e2bd6bd4d23408de675219f226831">
  <xsd:schema xmlns:xsd="http://www.w3.org/2001/XMLSchema" xmlns:xs="http://www.w3.org/2001/XMLSchema" xmlns:p="http://schemas.microsoft.com/office/2006/metadata/properties" xmlns:ns2="7ababa91-8b09-48ef-82aa-8b49ea5bd9a9" targetNamespace="http://schemas.microsoft.com/office/2006/metadata/properties" ma:root="true" ma:fieldsID="7c7fc463ba6f5dcd64c32b14f2162609" ns2:_="">
    <xsd:import namespace="7ababa91-8b09-48ef-82aa-8b49ea5bd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aba91-8b09-48ef-82aa-8b49ea5bd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B5E33D-FFF8-42D2-92FC-9C103D1F9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aba91-8b09-48ef-82aa-8b49ea5bd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E746AE-24F4-4A9D-A151-84FCC74C0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46C310-A8B2-42BB-861A-660F23B2E1E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 PK (teilw.)</vt:lpstr>
      <vt:lpstr>'Berechnung PK (teilw.)'!Druckbereich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Haring</dc:creator>
  <cp:lastModifiedBy>Breitenfelder Julia</cp:lastModifiedBy>
  <cp:lastPrinted>2017-01-30T09:22:03Z</cp:lastPrinted>
  <dcterms:created xsi:type="dcterms:W3CDTF">2016-10-14T08:40:47Z</dcterms:created>
  <dcterms:modified xsi:type="dcterms:W3CDTF">2023-01-03T14:48:58Z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0x010100C0298E95A1CAE0488540E66F046605AA</vt:lpwstr>
  </property>
</Properties>
</file>