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T:\SIII-A-9\ESF+\02. Abrechnung\10. FLC HB und CL\03 SEK Projekt- und Personalkosten\in Bearbeitung Version 2\"/>
    </mc:Choice>
  </mc:AlternateContent>
  <bookViews>
    <workbookView xWindow="0" yWindow="0" windowWidth="23040" windowHeight="9060" tabRatio="760"/>
  </bookViews>
  <sheets>
    <sheet name="Prüfdoku PL (Name)" sheetId="5" r:id="rId1"/>
    <sheet name="Prüfdoku SK (Name)" sheetId="7" r:id="rId2"/>
    <sheet name="Prüfdoku VW (Name)" sheetId="8" r:id="rId3"/>
    <sheet name="Vergleichs-Vorprojekt - Bsp." sheetId="22" r:id="rId4"/>
    <sheet name="Projektvergleich - Bsp." sheetId="23" r:id="rId5"/>
  </sheets>
  <definedNames>
    <definedName name="_xlnm.Print_Area" localSheetId="0">'Prüfdoku PL (Name)'!$A$1:$G$32</definedName>
    <definedName name="_xlnm.Print_Area" localSheetId="2">'Prüfdoku VW (Name)'!$A$1:$I$32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8" i="22" l="1"/>
  <c r="K15" i="22"/>
  <c r="J15" i="22"/>
  <c r="I15" i="22"/>
  <c r="M14" i="23"/>
  <c r="Q26" i="22" l="1"/>
  <c r="L76" i="22"/>
  <c r="L58" i="22"/>
  <c r="T22" i="22"/>
  <c r="Q32" i="22"/>
  <c r="Q28" i="22"/>
  <c r="Q27" i="22"/>
  <c r="Q21" i="22"/>
  <c r="T16" i="22"/>
  <c r="I7" i="22"/>
  <c r="N13" i="23" l="1"/>
  <c r="M13" i="23"/>
  <c r="L13" i="23"/>
  <c r="G13" i="23"/>
  <c r="E13" i="23"/>
  <c r="L15" i="23"/>
  <c r="N15" i="23" s="1"/>
  <c r="E15" i="23"/>
  <c r="G15" i="23" s="1"/>
  <c r="L14" i="23"/>
  <c r="N14" i="23" s="1"/>
  <c r="E14" i="23"/>
  <c r="M15" i="23" l="1"/>
  <c r="G14" i="23"/>
  <c r="G7" i="22" l="1"/>
  <c r="H7" i="22" s="1"/>
  <c r="G6" i="22"/>
  <c r="D18" i="22" l="1"/>
  <c r="L15" i="22" s="1"/>
  <c r="J80" i="22"/>
  <c r="K80" i="22" s="1"/>
  <c r="L80" i="22" s="1"/>
  <c r="T30" i="22" s="1"/>
  <c r="I80" i="22"/>
  <c r="J75" i="22"/>
  <c r="K75" i="22" s="1"/>
  <c r="L75" i="22" s="1"/>
  <c r="I75" i="22"/>
  <c r="J74" i="22"/>
  <c r="K74" i="22" s="1"/>
  <c r="L74" i="22" s="1"/>
  <c r="I74" i="22"/>
  <c r="J73" i="22"/>
  <c r="K73" i="22" s="1"/>
  <c r="L73" i="22" s="1"/>
  <c r="I73" i="22"/>
  <c r="I72" i="22"/>
  <c r="D72" i="22"/>
  <c r="J72" i="22" s="1"/>
  <c r="K72" i="22" s="1"/>
  <c r="L72" i="22" s="1"/>
  <c r="D68" i="22"/>
  <c r="J66" i="22" s="1"/>
  <c r="K66" i="22" s="1"/>
  <c r="L66" i="22" s="1"/>
  <c r="J67" i="22"/>
  <c r="K67" i="22" s="1"/>
  <c r="L67" i="22" s="1"/>
  <c r="I67" i="22"/>
  <c r="I66" i="22"/>
  <c r="J62" i="22"/>
  <c r="K62" i="22" s="1"/>
  <c r="I62" i="22"/>
  <c r="J58" i="22"/>
  <c r="K58" i="22" s="1"/>
  <c r="I58" i="22"/>
  <c r="D54" i="22"/>
  <c r="J52" i="22" s="1"/>
  <c r="K52" i="22" s="1"/>
  <c r="L52" i="22" s="1"/>
  <c r="I53" i="22"/>
  <c r="I52" i="22"/>
  <c r="I48" i="22"/>
  <c r="J41" i="22"/>
  <c r="K41" i="22" s="1"/>
  <c r="L41" i="22" s="1"/>
  <c r="I41" i="22"/>
  <c r="J37" i="22"/>
  <c r="K37" i="22" s="1"/>
  <c r="L37" i="22" s="1"/>
  <c r="I37" i="22"/>
  <c r="J32" i="22"/>
  <c r="K32" i="22" s="1"/>
  <c r="L32" i="22" s="1"/>
  <c r="I32" i="22"/>
  <c r="J31" i="22"/>
  <c r="K31" i="22" s="1"/>
  <c r="L31" i="22" s="1"/>
  <c r="I31" i="22"/>
  <c r="J30" i="22"/>
  <c r="K30" i="22" s="1"/>
  <c r="L30" i="22" s="1"/>
  <c r="I30" i="22"/>
  <c r="J29" i="22"/>
  <c r="K29" i="22" s="1"/>
  <c r="L29" i="22" s="1"/>
  <c r="I29" i="22"/>
  <c r="D25" i="22"/>
  <c r="J24" i="22" s="1"/>
  <c r="K24" i="22" s="1"/>
  <c r="L24" i="22" s="1"/>
  <c r="I24" i="22"/>
  <c r="I23" i="22"/>
  <c r="I22" i="22"/>
  <c r="I17" i="22"/>
  <c r="I16" i="22"/>
  <c r="J16" i="22" l="1"/>
  <c r="K16" i="22" s="1"/>
  <c r="L16" i="22" s="1"/>
  <c r="L62" i="22"/>
  <c r="T23" i="22" s="1"/>
  <c r="T25" i="22" s="1"/>
  <c r="T26" i="22" s="1"/>
  <c r="J23" i="22"/>
  <c r="K23" i="22" s="1"/>
  <c r="L23" i="22" s="1"/>
  <c r="Q15" i="22"/>
  <c r="Q18" i="22" s="1"/>
  <c r="Q19" i="22" s="1"/>
  <c r="J17" i="22"/>
  <c r="K17" i="22" s="1"/>
  <c r="L17" i="22" s="1"/>
  <c r="J53" i="22"/>
  <c r="K53" i="22" s="1"/>
  <c r="L53" i="22" s="1"/>
  <c r="L33" i="22"/>
  <c r="Q31" i="22"/>
  <c r="L54" i="22"/>
  <c r="T17" i="22" s="1"/>
  <c r="T18" i="22" s="1"/>
  <c r="T19" i="22" s="1"/>
  <c r="T29" i="22"/>
  <c r="T31" i="22" s="1"/>
  <c r="T32" i="22" s="1"/>
  <c r="L68" i="22"/>
  <c r="T24" i="22" s="1"/>
  <c r="J22" i="22"/>
  <c r="K22" i="22" s="1"/>
  <c r="L22" i="22" s="1"/>
  <c r="L25" i="22" l="1"/>
  <c r="Q20" i="22" l="1"/>
  <c r="Q25" i="22" s="1"/>
</calcChain>
</file>

<file path=xl/sharedStrings.xml><?xml version="1.0" encoding="utf-8"?>
<sst xmlns="http://schemas.openxmlformats.org/spreadsheetml/2006/main" count="372" uniqueCount="164">
  <si>
    <t>Personen</t>
  </si>
  <si>
    <t>genehmigter Prozentsatz im Projekt</t>
  </si>
  <si>
    <t>Prüfdokumentation</t>
  </si>
  <si>
    <t>xxx</t>
  </si>
  <si>
    <t>Überprüfung der Einstufung des verrechneten Personals SEK Personal-/Projektkosten nach der Prozentmethode</t>
  </si>
  <si>
    <t>Projektträger:</t>
  </si>
  <si>
    <t xml:space="preserve">Projekt: </t>
  </si>
  <si>
    <t xml:space="preserve">Projektdauer (von - bis): </t>
  </si>
  <si>
    <t>Projekkosten gesamt:</t>
  </si>
  <si>
    <t>1. Die Zuordnung zur Personalkategorie "Projektleitung" ist korrekt vorgenommen.</t>
  </si>
  <si>
    <t>1.1 Liegen die erforderlichen Qualifikationsnachweise (wird von der ZWIST vorgegeben) vor und entsprechen diese den für die konkrete Stelle geforderten Qualifikationsanforderungen?</t>
  </si>
  <si>
    <t>1.2 Ist die vorgeschlagene Person als Projektleitung in der Datenbank angelegt?</t>
  </si>
  <si>
    <t>1.3 Ist aus den geplanten Arbeitsinhalten die Einordnung in die Kategorie "Projektleitung" plausibel?</t>
  </si>
  <si>
    <t>3.2 Stehen die darin angeführten Tätigkeiten in Einklang mit dem vorliegenden Projektkonzept?</t>
  </si>
  <si>
    <t>4. Der angeführte Prozentsatz kann als angemessen beurteilt werden.</t>
  </si>
  <si>
    <t>5. Ergeben sich sonstige Hinweise, die die Angemessenheit der geplanten Tätigkeiten und des beantragten Prozentsatzes in Frage stellen?</t>
  </si>
  <si>
    <t>Ja</t>
  </si>
  <si>
    <t xml:space="preserve">2.1 Ist die beantragte Person bereits beim Träger beschäftigt? </t>
  </si>
  <si>
    <t>2. Die vorgesehene Person ist bekannt und die notwendigen Dokumente liegen vor.</t>
  </si>
  <si>
    <t>falls nein: Liegt eine Arbeitsplatzbeschreibung mit den geplanten Tätigkeiten der vorgehesenen Person vor?</t>
  </si>
  <si>
    <t>falls ja: Liegt der Dienstvertrag und eine Arbeitsplatzbeschreibung vor? Anm.: Zusatz zum Dienstvertrag muss noch nicht vorliegen.</t>
  </si>
  <si>
    <t>4.1 Liegt eine Begründung und/oder Berechnung zur Untermauerung des eingereichten Prozentsatzes vor?</t>
  </si>
  <si>
    <t>4.2 Beruht die Begründung auf nachvollziehbaren Parametern (Planwerten etc.) anhand konkreter Projekttätigkeiten?</t>
  </si>
  <si>
    <t>4.4 Ist der angeführte Prozentsatz im Vergleich zu einem Vorprojekt plausibel? Lassen sich Abweichungen zum Vorprojekt erläutern?</t>
  </si>
  <si>
    <t>3.1 Sind die darin angeführten Tätigkeiten ausreichend detailliert und bezogen auf das konkrete Vorhaben formuliert?</t>
  </si>
  <si>
    <t>Ausfüllhilfe</t>
  </si>
  <si>
    <t>4.5 Ist der angeführte Prozentsatz angemessen im Vergleich zu anderen Vorhaben des Calls oder ähnlicher Calls z.B.
- Betreuungschlüssel oder Kosten pro TN
- Anzahl der VZÄ der Projektleitung
- Ausmaß der Verwaltungskosten an den Gesamtprojektkosten</t>
  </si>
  <si>
    <t>Schlüsselkraft</t>
  </si>
  <si>
    <t>1. Die Zuordnung zur Personalkategorie "Schlüsselkraft" ist korrekt vorgenommen.</t>
  </si>
  <si>
    <t>1.2 Ist die vorgeschlagene Person als ProjektmitarbeiterIn in der Datenbank angelegt?</t>
  </si>
  <si>
    <t>1.3 Ist aus den geplanten Arbeitsinhalten die Einordnung in die Kategorie "Schlüsselkraft" plausibel?</t>
  </si>
  <si>
    <t>1. Die Zuordnung zur Personalkategorie "Verwaltungspersonal" ist korrekt vorgenommen.</t>
  </si>
  <si>
    <t>1.3 Ist aus den geplanten Arbeitsinhalten die Einordnung in die Kategorie "Verwaltungspersonal" plausibel?</t>
  </si>
  <si>
    <t>3.3 Bei Anwendung SEK Projektkosten: Sind in den angeführten Tätigkeiten nur förderfähigeVerwaltungstätigkeiten enthalten?</t>
  </si>
  <si>
    <t>4.5 Ist der angeführte Prozentsatz angemessen im Vergleich zu anderen Anträgen innerhalb Calls oder anderer Vergleichsmöglichkeiten z.B.
- Betreuungschlüssel oder Kosten pro TN
- Anzahl der VZÄ der Projektleitung
- Ausmaß der Verwaltungskosten an den Gesamtprojektkosten</t>
  </si>
  <si>
    <t>Nein</t>
  </si>
  <si>
    <t>Dienstvertrag, Zusatz und Arbeitsplatzbeschreibung liegt vor.</t>
  </si>
  <si>
    <t>nicht anwendbar</t>
  </si>
  <si>
    <t>Projektkosten gesamt:</t>
  </si>
  <si>
    <t>Nummer</t>
  </si>
  <si>
    <t>Gesamt</t>
  </si>
  <si>
    <t>PK</t>
  </si>
  <si>
    <t>Zeitraum</t>
  </si>
  <si>
    <t>Kosten pro Monat</t>
  </si>
  <si>
    <t>h</t>
  </si>
  <si>
    <t>%</t>
  </si>
  <si>
    <t>VZÄ PL</t>
  </si>
  <si>
    <t>Conclusio: Die Entwicklung der Kosten ist als stabil zu beurteilen. Die Angemessenheit der Projektkosten ist somit sichergestellt.</t>
  </si>
  <si>
    <t>Summe</t>
  </si>
  <si>
    <t>VZÄ SK</t>
  </si>
  <si>
    <t>VZÄ VW</t>
  </si>
  <si>
    <t>Monate</t>
  </si>
  <si>
    <t>6. Die zusätzlich erforderlichen Unterlagen entsprechen den Anforderungen im Rahmen der Sanierung.</t>
  </si>
  <si>
    <t>6.1 Liegt der erforderliche Zusatz zum Dienstvertrag vor?</t>
  </si>
  <si>
    <t>6.2 Wurden folgende Dokumente rechtzeitig unterschrieben: Dienstvertrag, Zusatz zum Dienstvertrag, Arbeitsplatzbeschreibung?</t>
  </si>
  <si>
    <t>6.3 Enthält der Zusatz zum Dienstvertrag das genehmigte Prozentausmaß für das konkrete Vorhaben?</t>
  </si>
  <si>
    <t>6.4 Enthält der (Zusatz zum) Dienstvertrag bei 100% Kräften einen Verweis auf das konkrete Vorhaben?</t>
  </si>
  <si>
    <t>n/a - nicht 100%</t>
  </si>
  <si>
    <t>PL 1</t>
  </si>
  <si>
    <t>Dienstvertrag liegt vor.  (DV: Eintritt xx.xx.xxxx)</t>
  </si>
  <si>
    <t>Ja - Projektkonzept: xxxxx.
Angeführte Tätigkeiten: siehe Zelle F18</t>
  </si>
  <si>
    <t>1. Zusatz: xx
2. Zusatz: xx
3. Zusatz: xx
…</t>
  </si>
  <si>
    <t>Dienstvertrag unterzeichnet am xx.xx.xx 
Zusatz zum DV unterzeichnet am xx.xx.xxx: ab xx.xx.xxxx - xh/Woche
APB unterzeichnet am xx.xx.xxxx: ab xx.xx.xxxx</t>
  </si>
  <si>
    <t>Ja - der Zusatz zum Dienstvertrag enthält das genehmigte Prozentausmaß iHv xx,x%.</t>
  </si>
  <si>
    <t>xx,xx%</t>
  </si>
  <si>
    <t>xx.xx.xxxx</t>
  </si>
  <si>
    <t>Frau x ist xx,xh angestellt und wird zu xx,xx% im Projekt abgerechnet. Im Vorprojekt xxx gab es keine Projektleitung, da es sich um ein Netzwerkprojekt handelte (=PL war zentral bei einem Partner). Beim gegenständlichen Projekt handelt es sich um eine Weiterentwicklung, die PL wird hier selbst übernommen. Frau x war im Vorprojekt nicht tätig. Durch den erweiterten Projektumfang (ca. xx% runtergebrochen auf die Laufzeit zum Vorprojekt) und die Übernahme der Tätigkeiten als Projektleiter sind die beantragten xx,xx%  als plausibel zu betrachten.</t>
  </si>
  <si>
    <t>Prozentsatz: APB (xxh/Woche), Zusatz DV (xxh/Woche), Finanzplan (xxh/Woche)</t>
  </si>
  <si>
    <t>Im Vorprojekt gab es nur Schlüsselkräfte, da die Projektleitung zentral gelagert war (Netzwerkprojekt). Das erste Vorhaben hatte ein Budgetvolumen von TEUR xx (Zeitraum xx Monate), das zweite Vorhaben TEUR xx (Zeitraum xx Monate) und das dritte Vorhaben mit SEK Kosten von TEUR xxx (Zeitraum xx Monate) (PK Planbudget); die Entwicklung der Kosten ist in Anbetracht der Weiterentwicklung des Projektes als plausibel zu betrachten. (ca. xx% Steigerung im Gesamtbudget zum Vorprojekt xxx)</t>
  </si>
  <si>
    <t>Frau xxxx ist zu xxh angestellt und wird  zu xx,xx% im Projekt abgerechnet. Im Vorprojekt xxx wurde Fr. xxxx  auch als Schlüsselkraft abgerechnet. (zu xx,xx% mit xxh). 
Beim gegenständlichen Projekt handelt es sich um eine Weiterentwicklung, Frau xxxx ist bei diesem Projekt wieder als Schlüsselkraft tätig, in Summe werden im aktuellen Projekt mehr Mitarbeiter eingesetzt, deshalb sind die beantragten xx,xx%   plausibel. (VZÄ bei SK x,xx und im Vorprojekt xxx x,xx).</t>
  </si>
  <si>
    <t>Im Vorprojekt gab es nur Schlüsselkräfte, da die Projektleitung zentral gelagert war (Netzwerkprojekt). Das erste Vorhaben hatte ein Budgetvolumen von TEUR xx (Zeitraum xx Monate), das zweite Vorhaben TEUR xx (Zeitraum xx Monate) und das dritte Vorhaben mit SEK Kosten von TEUR xxx (Zeitraum xx Monate) (PK Planbudget); die Entwicklung der Kosten ist in Anbetracht der Weiterentwicklung des Projektes als plausibel zu betrachten. (ca. xx% Steigerung im Gesamtbudget zum Vorprojekt xxx).</t>
  </si>
  <si>
    <t>xx1</t>
  </si>
  <si>
    <t>xx2</t>
  </si>
  <si>
    <t>Frau x ist xxh angestellt und wird  zu xx,xx% im Projekt abgerechnet. Im Vorprojekt xx wurde Fr. x als Schlüsselkraft abgerechnet-jedoch hatte Sie die Tätigkeiten einer PL. (xxW/h angestellt) -&gt; xx Projektstunden in Relation zu xxxx Gesamtstunden erbracht. Das entspricht ca. xx % Arbeitszeit. Fr. x in diesem Projekt wie auch im Vorprojekt als PL tätig, ihr Ausmaß am Projekt hat sich nicht geändert, obwohl der Projektumfang erweitert wurde, ist der Prozentsatz lt. Finanzplan plausibel.</t>
  </si>
  <si>
    <r>
      <t>Frau xs ist zu xxh im Zeitraum xxxx und xxxx angestellt und wird  zu xx</t>
    </r>
    <r>
      <rPr>
        <i/>
        <strike/>
        <sz val="11"/>
        <color theme="0" tint="-0.34998626667073579"/>
        <rFont val="Calibri"/>
        <family val="2"/>
      </rPr>
      <t>%</t>
    </r>
    <r>
      <rPr>
        <i/>
        <sz val="11"/>
        <color theme="0" tint="-0.34998626667073579"/>
        <rFont val="Calibri"/>
        <family val="2"/>
      </rPr>
      <t xml:space="preserve"> im Projekt abgerechnet und im Zeitraum xxxx-xxxx zu xxh und wird zu xx,xx% abgerechnet. Im Vorprojekt xxx wurde Fr. x im Finanzplan ebenso als SK zu xx,xx% abgerechnet.  
Beim gegenständlichen Projekt handelt es sich um eine Weiterentwicklung, im Vorprojekt gab es x SK im Gesamtausmaß von xx,xx%. Frau Osei-Weiss ist gemeinsam mit Frau x Schlüsselkraft und durch den größeren Projektumfang ist auch der Prozentsatz von xx,xx% plausibel.</t>
    </r>
  </si>
  <si>
    <t>Frau x wird zu xx,xh im Zeitraum von xx-xx mit x,xx% abgerechnet. Frau x hat zur Unterstützung noch Frau x in Summe ergbit dies eine VZÄ von x,xx.
Es gibt kein Vorprojekt, deswegen wurde ein vergleichbares Projekt zum Plausibilitätscheck herangezogen. Im Vergleichsprojekt xxx gab es ebenso x Verwaltungskräfte (Frau x und Frau x Dies ergibt in Summe eine VZÄ von xx,xx.
Die beantragten Prozentsätze als VW sind plausibel.</t>
  </si>
  <si>
    <t>Im Vergleichsprojekt xx gab es x VW. Das Projekt xx hatte ein Budgetvolumen von TEUR xxx (Zeitraum xx Monate), das aktuelle Projekt ein Budgetvolumen von TEUR xxx (Zeitraum xx Monate). 
Die VZÄ im Vergleichsprojekt in der Kategorie VW ist mit x,xx im aktuellen Projekt gleich wie im Vergleichsprojekt. Die Entwicklung der Kosten und der VZÄ ist in Anbetracht der Tätigkeiten der Verwaltungskräfte als plausibel zu betrachten.</t>
  </si>
  <si>
    <t>01.01.2019-31.12.2021</t>
  </si>
  <si>
    <t>anteilig</t>
  </si>
  <si>
    <t>PL: 1</t>
  </si>
  <si>
    <t>SK: 1</t>
  </si>
  <si>
    <t>SK: 2</t>
  </si>
  <si>
    <t>VW:1</t>
  </si>
  <si>
    <t>VW: 2</t>
  </si>
  <si>
    <t>PL: 3</t>
  </si>
  <si>
    <t>PL: 4</t>
  </si>
  <si>
    <t>SK: 3</t>
  </si>
  <si>
    <t>SK: 4</t>
  </si>
  <si>
    <t>SK: 5</t>
  </si>
  <si>
    <t>VW: 3</t>
  </si>
  <si>
    <t>VW: 4</t>
  </si>
  <si>
    <t>4.4 Ist der angeführte Prozentsatz im Vergleich zu einem Vorprojekt plausibel? Lassen sich Abweichungen zum Vorprojekt- Vergleichsprojekt erläutern?</t>
  </si>
  <si>
    <t>6. Die zusätzlich erforderlichen Unterlagen entsprechen den Anforderungen. (Sofern Unterlagen schon vorliegen)</t>
  </si>
  <si>
    <t>Herr/Frau X ist als PL im System angelegt.</t>
  </si>
  <si>
    <t>Im Vergleichsprojekt xxx gab es zwei PL. Das Projekt xxx hatte ein Budgetvolumen von TEUR xxx (Zeitraum xx Monate), das aktuelle Projekt ein Budgetvolumen von TEUR xxx (Zeitraum xx Monate). 
Die VZÄ im Vergleichsprojekt in der Kategorie PL ist x,xx im aktuellen Projekt ist die VZÄ x,xx. Die Entwicklung der Kosten und der VZÄ ist in Anbetracht des höheren Budgets des Vergleichsprojektes als plausibel zu betrachten. (ca. xx% weniger Budget als im Vergleichsprojekt). Beim Vergleichsprojekt handelte es sich um den Leadpartner und dieser hat in der Folge Mehraufwand bei der Projektleitung.</t>
  </si>
  <si>
    <t>Beispielbegründung</t>
  </si>
  <si>
    <t>4.6 Ist sichergestellt, dass der angewendete Prozentsatz über alle vorliegenden Dokumente einheitlich ist? (Sofern APB und DV vorliegen)</t>
  </si>
  <si>
    <t>relevante Fragen für Prüfpfad im Rahmen der Abrechnung</t>
  </si>
  <si>
    <t>falls nein: Liegt eine Arbeitsplatzbeschreibung mit den geplanten Tätigkeiten bzw. eine grobe Aufstellung der Tätigkeiten der vorgehesenen Person vor?</t>
  </si>
  <si>
    <r>
      <t>3. Die vorliegende Arbeitsplatzbeschreibung ist ausreichend aussagkräftig gestaltet. (</t>
    </r>
    <r>
      <rPr>
        <b/>
        <i/>
        <sz val="11"/>
        <color theme="1"/>
        <rFont val="Calibri"/>
        <family val="2"/>
      </rPr>
      <t>falls APB schon vorhanden, ansonsten muss eine grobe Aufstellung der geplanten Tätigkeiten zum Aufgabengebiet vorliegen</t>
    </r>
    <r>
      <rPr>
        <b/>
        <sz val="11"/>
        <color theme="1"/>
        <rFont val="Calibri"/>
        <family val="2"/>
      </rPr>
      <t>)</t>
    </r>
  </si>
  <si>
    <t>Arbeitsplatzbeschreibung und/oder grobe Aufstellung geplanter Tätigkeiten wurde übermittelt. Die formulierten Tätigkeiten sind ausführlich und umfassend dargestellt. Die angeführten Tätitgkeiten entsprechend den einer Projektleitung.
Durchzuführende Tätigkeiten: 
- xx
- xx
- ..</t>
  </si>
  <si>
    <t>Herr/Frau X ist als SK im System angelegt.</t>
  </si>
  <si>
    <t>Ein Beurteilungsraster für die Einstufungskriterien in die jeweilige Personalkategorie liegt vor. Ebenso ist auf Basis der APB oder der Übersicht über die geplanten Tätigkeiten und der darin angeführten Arbeitsinhalten die Einordnung in die Personalkategorie "Projektleitung" als plausibel zu erachten.</t>
  </si>
  <si>
    <t>Zusatz und APB nur wenn schon vorhanden.</t>
  </si>
  <si>
    <t>wenn aussagekräftig dann reicht ja, sonst Verbesserungsauftrag dokumentieren</t>
  </si>
  <si>
    <t>Ja liegt vor, siehe xx</t>
  </si>
  <si>
    <t>Ja, liegt vor, siehe xx</t>
  </si>
  <si>
    <t>Ja, siehe Beurteilung ZWIST unter Punkt 4.4.</t>
  </si>
  <si>
    <t>Hier sind qualitative Ausführungen erwarett.</t>
  </si>
  <si>
    <t xml:space="preserve">Hier sind qualitative Ausführungen erwartet. </t>
  </si>
  <si>
    <t>Ein Beurteilungsraster für die Einstufungskriterien in die jeweilige Personalkategorie liegt vor. Ebenso ist auf Basis der APB oder der Übersicht über die geplanten Tätigkeiten und der darin angeführten Arbeitsinhalten die Einordnung in die Personalkategorie "Schlüsselkraft" als plausibel zu erachten.</t>
  </si>
  <si>
    <t>4.6 Ist sichergestellt, dass der angewendete Prozentsatz über alle vorliegenden Dokumente einheitlich ist?</t>
  </si>
  <si>
    <t>4.3 Ist der Prozentsatz angemessen im Sinne der in der Arbeitsplatzbeschreibung bzw. in der Aufstellung angeführten geplanten Tätigkeiten?</t>
  </si>
  <si>
    <t xml:space="preserve">falls noch keine APB vorhanden, dann muss eine Aufstellung über die geplanten Tätigkeiten vorliegen. </t>
  </si>
  <si>
    <t>Herr/Frau X ist als VW im System angelegt.</t>
  </si>
  <si>
    <t>Ein Beurteilungsraster für die Einstufungskriterien in die jeweilige Personalkategorie liegt vor. Ebenso ist auf Basis der APB oder der Übersicht über die geplanten Tätigkeiten und der darin angeführten Arbeitsinhalten die Einordnung in die Personalkategorie "Verwaltungskraft" als plausibel zu erachten.</t>
  </si>
  <si>
    <t xml:space="preserve">Ja, Abgleich mit Tätigkeitskatalog. Keine administrativen Tätigkeiten identifziert. </t>
  </si>
  <si>
    <t>Vorprojekt xx1</t>
  </si>
  <si>
    <t>Nachfolgeprojekt xx2</t>
  </si>
  <si>
    <t>Summe der Stunden</t>
  </si>
  <si>
    <t>Projektleitung</t>
  </si>
  <si>
    <t>Verwaltungspersonal</t>
  </si>
  <si>
    <t>Kosten in Summe</t>
  </si>
  <si>
    <t>Budgetvergleich</t>
  </si>
  <si>
    <t>Vergleich Kennzahlen</t>
  </si>
  <si>
    <t>davon TN Kosten</t>
  </si>
  <si>
    <t>davon PK</t>
  </si>
  <si>
    <t>Entwickelte Produkte</t>
  </si>
  <si>
    <t>Personen die das OLC Bildungangebot nutzen können</t>
  </si>
  <si>
    <t>Summe Teilnehmer</t>
  </si>
  <si>
    <t>Personalk./
Kennzahlen</t>
  </si>
  <si>
    <t>Gesamtk./
Kennzahlen</t>
  </si>
  <si>
    <t>Conclusio</t>
  </si>
  <si>
    <t>xx1/ 43 Monate</t>
  </si>
  <si>
    <t>Vergleichsprojekt / xx1</t>
  </si>
  <si>
    <t>Vergleichsprojekt / xx2</t>
  </si>
  <si>
    <t>xx2/ 36 Monate</t>
  </si>
  <si>
    <t xml:space="preserve">xx3/ 36 Monate </t>
  </si>
  <si>
    <t>neues Projekt / xx3</t>
  </si>
  <si>
    <t>Personen die von einer intensiveren Begleitung profitieren</t>
  </si>
  <si>
    <t>Die Projekte xx1, xx2 und xx3 wurden als vergleichbar eingestuft da sie an dem selben Call und daher ähnlichen Zielen arbeiten. In allen drei Projekten wird der Zugang zu höherer Bildung mit ähnlichen Methoden gefördert. Der PT ist Projektkoordinatior des Netzwerkprojekts OLC (in diesem ist auch Projekt xx1 eingegliedert), daher besteht ein wesentlich höherer Organisations- und Koordinationsaufwand welcher die erhöhten Kosten rechtfertigt.  Außerdem werden in dem Netzwerkprojekt insgesamt 8 Produkte entwickelt im Gegensatz zu Projekt xx3 in welchem an 2 Produkten gearbeitet wurde. Dadurch lässt sich der Unterschied hinsichtlich des Kostensprungs plausibilisieren. 
 Die Angemessenheit dieser Kosten ist uE nachvollziehbar.</t>
  </si>
  <si>
    <r>
      <rPr>
        <b/>
        <u/>
        <sz val="11"/>
        <color theme="1"/>
        <rFont val="Calibri"/>
        <family val="2"/>
        <scheme val="minor"/>
      </rPr>
      <t>TN Kosten</t>
    </r>
    <r>
      <rPr>
        <b/>
        <sz val="11"/>
        <color theme="1"/>
        <rFont val="Calibri"/>
        <family val="2"/>
      </rPr>
      <t xml:space="preserve">
Monat</t>
    </r>
  </si>
  <si>
    <r>
      <rPr>
        <b/>
        <u/>
        <sz val="11"/>
        <color theme="1"/>
        <rFont val="Calibri"/>
        <family val="2"/>
        <scheme val="minor"/>
      </rPr>
      <t xml:space="preserve">       PK___</t>
    </r>
    <r>
      <rPr>
        <b/>
        <sz val="11"/>
        <color theme="1"/>
        <rFont val="Calibri"/>
        <family val="2"/>
      </rPr>
      <t xml:space="preserve">
Monat</t>
    </r>
  </si>
  <si>
    <t>PL 3</t>
  </si>
  <si>
    <t>PL 4</t>
  </si>
  <si>
    <t>SK 1</t>
  </si>
  <si>
    <t>SK 2</t>
  </si>
  <si>
    <t>SK 3</t>
  </si>
  <si>
    <t>SK 4</t>
  </si>
  <si>
    <t>SK 5</t>
  </si>
  <si>
    <t>VW 1</t>
  </si>
  <si>
    <t>VW 2</t>
  </si>
  <si>
    <t>VW 3</t>
  </si>
  <si>
    <t>VW 4</t>
  </si>
  <si>
    <t>Von</t>
  </si>
  <si>
    <t>Bis</t>
  </si>
  <si>
    <t>%-Ausmaß</t>
  </si>
  <si>
    <t>Projekt h</t>
  </si>
  <si>
    <t>Gesamt-h</t>
  </si>
  <si>
    <t>gültig von</t>
  </si>
  <si>
    <t>gültig bis</t>
  </si>
  <si>
    <t xml:space="preserve">Checklisten wurden ausgefüllt, ein Dokument mit Lebenslauf, Zeugnissen und sonst. Qualifikationen liegt vor. Die vorgelegten Unterlagen wurden von der ZWIST eingesehen und für die Position als geeignet empfunden. </t>
  </si>
  <si>
    <t>Zusatz und APB nur falls schon vorhanden.</t>
  </si>
  <si>
    <t>%-Ausmaß im Projekt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</si>
</sst>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 #,##0.00_-;\-&quot;€&quot;\ * #,##0.00_-;_-&quot;€&quot;\ * &quot;-&quot;??_-;_-@_-"/>
    <numFmt numFmtId="43" formatCode="_-* #,##0.00_-;\-* #,##0.00_-;_-* &quot;-&quot;??_-;_-@_-"/>
    <numFmt numFmtId="164" formatCode="_(* #,##0.00_);_(* \(#,##0.00\);_(* &quot;-&quot;??_);_(@_)"/>
  </numFmts>
  <fonts count="4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b/>
      <sz val="16"/>
      <name val="Calibri"/>
      <family val="2"/>
    </font>
    <font>
      <sz val="10"/>
      <name val="Arial"/>
      <family val="2"/>
    </font>
    <font>
      <b/>
      <sz val="11"/>
      <name val="Calibri"/>
      <family val="2"/>
    </font>
    <font>
      <sz val="10"/>
      <color theme="1"/>
      <name val="Calibri"/>
      <family val="2"/>
    </font>
    <font>
      <i/>
      <sz val="10"/>
      <color theme="1"/>
      <name val="Calibri"/>
      <family val="2"/>
    </font>
    <font>
      <i/>
      <sz val="11"/>
      <color theme="1"/>
      <name val="Calibri"/>
      <family val="2"/>
    </font>
    <font>
      <b/>
      <i/>
      <sz val="11"/>
      <color theme="1"/>
      <name val="Calibri"/>
      <family val="2"/>
    </font>
    <font>
      <i/>
      <sz val="11"/>
      <name val="Calibri"/>
      <family val="2"/>
    </font>
    <font>
      <sz val="11"/>
      <color rgb="FFFF0000"/>
      <name val="Calibri"/>
      <family val="2"/>
    </font>
    <font>
      <sz val="11"/>
      <name val="Calibri"/>
      <family val="2"/>
    </font>
    <font>
      <sz val="11"/>
      <color rgb="FF000000"/>
      <name val="Calibri"/>
      <family val="2"/>
    </font>
    <font>
      <b/>
      <sz val="10"/>
      <color rgb="FF000000"/>
      <name val="Calibri"/>
      <family val="2"/>
    </font>
    <font>
      <i/>
      <sz val="11"/>
      <color theme="0" tint="-0.34998626667073579"/>
      <name val="Calibri"/>
      <family val="2"/>
    </font>
    <font>
      <b/>
      <i/>
      <sz val="10"/>
      <color theme="0" tint="-0.34998626667073579"/>
      <name val="Calibri"/>
      <family val="2"/>
    </font>
    <font>
      <i/>
      <sz val="10"/>
      <color theme="0" tint="-0.34998626667073579"/>
      <name val="Calibri"/>
      <family val="2"/>
    </font>
    <font>
      <i/>
      <strike/>
      <sz val="11"/>
      <color theme="0" tint="-0.34998626667073579"/>
      <name val="Calibri"/>
      <family val="2"/>
    </font>
    <font>
      <b/>
      <sz val="12"/>
      <color theme="1"/>
      <name val="Calibri"/>
      <family val="2"/>
    </font>
    <font>
      <b/>
      <sz val="11"/>
      <color theme="1"/>
      <name val="Calibri"/>
      <family val="2"/>
      <scheme val="minor"/>
    </font>
    <font>
      <b/>
      <sz val="8"/>
      <color rgb="FF000000"/>
      <name val="Arial"/>
      <family val="2"/>
    </font>
    <font>
      <b/>
      <sz val="8"/>
      <color rgb="FFFFFFFF"/>
      <name val="Arial"/>
      <family val="2"/>
    </font>
    <font>
      <b/>
      <sz val="8"/>
      <name val="Arial"/>
      <family val="2"/>
    </font>
    <font>
      <sz val="11"/>
      <name val="Calibri"/>
      <family val="2"/>
      <scheme val="minor"/>
    </font>
    <font>
      <sz val="11"/>
      <color rgb="FFC00000"/>
      <name val="Calibri"/>
      <family val="2"/>
      <scheme val="minor"/>
    </font>
    <font>
      <b/>
      <sz val="10"/>
      <color theme="1"/>
      <name val="Calibri"/>
      <family val="2"/>
      <scheme val="minor"/>
    </font>
    <font>
      <sz val="10"/>
      <color theme="1"/>
      <name val="Calibri"/>
      <family val="2"/>
      <scheme val="minor"/>
    </font>
    <font>
      <b/>
      <u/>
      <sz val="11"/>
      <color theme="1"/>
      <name val="Calibri"/>
      <family val="2"/>
      <scheme val="minor"/>
    </font>
    <font>
      <sz val="11"/>
      <color theme="7" tint="-0.249977111117893"/>
      <name val="Calibri"/>
      <family val="2"/>
    </font>
    <font>
      <b/>
      <sz val="11"/>
      <color theme="7" tint="-0.249977111117893"/>
      <name val="Calibri"/>
      <family val="2"/>
    </font>
    <font>
      <sz val="10"/>
      <color theme="7" tint="-0.249977111117893"/>
      <name val="Calibri"/>
      <family val="2"/>
    </font>
  </fonts>
  <fills count="12">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
      <patternFill patternType="solid">
        <fgColor rgb="FF00338D"/>
        <bgColor indexed="64"/>
      </patternFill>
    </fill>
    <fill>
      <patternFill patternType="solid">
        <fgColor theme="9" tint="0.79998168889431442"/>
        <bgColor indexed="64"/>
      </patternFill>
    </fill>
    <fill>
      <patternFill patternType="lightGray">
        <fgColor theme="3"/>
      </patternFill>
    </fill>
    <fill>
      <patternFill patternType="lightGray">
        <fgColor theme="3"/>
        <bgColor theme="0"/>
      </patternFill>
    </fill>
    <fill>
      <patternFill patternType="solid">
        <fgColor rgb="FF92D05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rgb="FF002060"/>
      </left>
      <right/>
      <top style="medium">
        <color rgb="FF002060"/>
      </top>
      <bottom/>
      <diagonal/>
    </border>
    <border>
      <left/>
      <right/>
      <top style="medium">
        <color rgb="FF002060"/>
      </top>
      <bottom/>
      <diagonal/>
    </border>
    <border>
      <left style="medium">
        <color rgb="FF002060"/>
      </left>
      <right style="medium">
        <color rgb="FF002060"/>
      </right>
      <top style="medium">
        <color rgb="FF002060"/>
      </top>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medium">
        <color rgb="FF002060"/>
      </left>
      <right/>
      <top style="thin">
        <color rgb="FF002060"/>
      </top>
      <bottom style="thin">
        <color rgb="FF002060"/>
      </bottom>
      <diagonal/>
    </border>
    <border>
      <left style="medium">
        <color rgb="FF002060"/>
      </left>
      <right style="medium">
        <color rgb="FF002060"/>
      </right>
      <top style="thin">
        <color rgb="FF002060"/>
      </top>
      <bottom/>
      <diagonal/>
    </border>
    <border>
      <left style="medium">
        <color rgb="FF002060"/>
      </left>
      <right style="medium">
        <color rgb="FF002060"/>
      </right>
      <top style="thin">
        <color indexed="64"/>
      </top>
      <bottom style="thin">
        <color indexed="64"/>
      </bottom>
      <diagonal/>
    </border>
    <border>
      <left style="medium">
        <color rgb="FF002060"/>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top style="thin">
        <color rgb="FF002060"/>
      </top>
      <bottom/>
      <diagonal/>
    </border>
    <border>
      <left style="medium">
        <color rgb="FF002060"/>
      </left>
      <right/>
      <top style="thin">
        <color rgb="FF002060"/>
      </top>
      <bottom/>
      <diagonal/>
    </border>
    <border>
      <left style="medium">
        <color rgb="FF002060"/>
      </left>
      <right style="medium">
        <color rgb="FF002060"/>
      </right>
      <top/>
      <bottom/>
      <diagonal/>
    </border>
    <border>
      <left/>
      <right style="thin">
        <color rgb="FF002060"/>
      </right>
      <top style="thin">
        <color rgb="FF002060"/>
      </top>
      <bottom/>
      <diagonal/>
    </border>
    <border>
      <left style="medium">
        <color indexed="64"/>
      </left>
      <right style="medium">
        <color indexed="64"/>
      </right>
      <top style="medium">
        <color indexed="64"/>
      </top>
      <bottom style="medium">
        <color indexed="64"/>
      </bottom>
      <diagonal/>
    </border>
    <border>
      <left style="medium">
        <color rgb="FF002060"/>
      </left>
      <right/>
      <top/>
      <bottom/>
      <diagonal/>
    </border>
    <border>
      <left style="medium">
        <color indexed="64"/>
      </left>
      <right/>
      <top style="medium">
        <color indexed="64"/>
      </top>
      <bottom/>
      <diagonal/>
    </border>
    <border>
      <left style="medium">
        <color rgb="FF002060"/>
      </left>
      <right style="medium">
        <color rgb="FF002060"/>
      </right>
      <top style="medium">
        <color indexed="64"/>
      </top>
      <bottom/>
      <diagonal/>
    </border>
    <border>
      <left style="medium">
        <color indexed="64"/>
      </left>
      <right/>
      <top style="medium">
        <color rgb="FF002060"/>
      </top>
      <bottom/>
      <diagonal/>
    </border>
    <border>
      <left style="medium">
        <color indexed="64"/>
      </left>
      <right style="thin">
        <color rgb="FF002060"/>
      </right>
      <top style="thin">
        <color rgb="FF002060"/>
      </top>
      <bottom style="thin">
        <color rgb="FF002060"/>
      </bottom>
      <diagonal/>
    </border>
    <border>
      <left style="medium">
        <color indexed="64"/>
      </left>
      <right style="thin">
        <color rgb="FF002060"/>
      </right>
      <top style="thin">
        <color rgb="FF002060"/>
      </top>
      <bottom/>
      <diagonal/>
    </border>
    <border>
      <left style="medium">
        <color indexed="64"/>
      </left>
      <right style="thin">
        <color rgb="FF002060"/>
      </right>
      <top style="thin">
        <color rgb="FF002060"/>
      </top>
      <bottom style="medium">
        <color indexed="64"/>
      </bottom>
      <diagonal/>
    </border>
    <border>
      <left style="thin">
        <color rgb="FF002060"/>
      </left>
      <right style="thin">
        <color rgb="FF002060"/>
      </right>
      <top style="thin">
        <color rgb="FF002060"/>
      </top>
      <bottom style="medium">
        <color indexed="64"/>
      </bottom>
      <diagonal/>
    </border>
    <border>
      <left style="thin">
        <color rgb="FF002060"/>
      </left>
      <right/>
      <top style="thin">
        <color rgb="FF002060"/>
      </top>
      <bottom style="medium">
        <color indexed="64"/>
      </bottom>
      <diagonal/>
    </border>
    <border>
      <left style="medium">
        <color rgb="FF002060"/>
      </left>
      <right style="thin">
        <color rgb="FF002060"/>
      </right>
      <top style="thin">
        <color rgb="FF002060"/>
      </top>
      <bottom style="medium">
        <color indexed="64"/>
      </bottom>
      <diagonal/>
    </border>
    <border>
      <left style="medium">
        <color rgb="FF002060"/>
      </left>
      <right/>
      <top style="thin">
        <color rgb="FF002060"/>
      </top>
      <bottom style="medium">
        <color indexed="64"/>
      </bottom>
      <diagonal/>
    </border>
    <border>
      <left style="medium">
        <color rgb="FF002060"/>
      </left>
      <right style="medium">
        <color rgb="FF002060"/>
      </right>
      <top style="thin">
        <color rgb="FF002060"/>
      </top>
      <bottom style="medium">
        <color indexed="64"/>
      </bottom>
      <diagonal/>
    </border>
    <border>
      <left/>
      <right/>
      <top style="thin">
        <color rgb="FF002060"/>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71">
    <xf numFmtId="0" fontId="0" fillId="0" borderId="0"/>
    <xf numFmtId="0" fontId="8" fillId="0" borderId="0"/>
    <xf numFmtId="0" fontId="12" fillId="0" borderId="0"/>
    <xf numFmtId="9" fontId="8" fillId="0" borderId="0" applyFont="0" applyFill="0" applyBorder="0" applyAlignment="0" applyProtection="0"/>
    <xf numFmtId="0" fontId="7" fillId="0" borderId="0"/>
    <xf numFmtId="164" fontId="1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21" fillId="0" borderId="0"/>
    <xf numFmtId="0" fontId="6" fillId="0" borderId="0"/>
    <xf numFmtId="164" fontId="1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4" fontId="1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4" fontId="1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21"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164" fontId="1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12" fillId="0" borderId="0" applyFill="0"/>
    <xf numFmtId="0" fontId="21" fillId="0" borderId="0"/>
    <xf numFmtId="0" fontId="2" fillId="0" borderId="0"/>
    <xf numFmtId="9" fontId="2" fillId="0" borderId="0" applyFont="0" applyFill="0" applyBorder="0" applyAlignment="0" applyProtection="0"/>
    <xf numFmtId="44" fontId="10" fillId="0" borderId="0" applyFont="0" applyFill="0" applyBorder="0" applyAlignment="0" applyProtection="0"/>
    <xf numFmtId="0" fontId="1" fillId="0" borderId="0"/>
    <xf numFmtId="43" fontId="10" fillId="0" borderId="0" applyFont="0" applyFill="0" applyBorder="0" applyAlignment="0" applyProtection="0"/>
  </cellStyleXfs>
  <cellXfs count="324">
    <xf numFmtId="0" fontId="0" fillId="0" borderId="0" xfId="0"/>
    <xf numFmtId="0" fontId="0" fillId="0" borderId="0" xfId="0" applyAlignment="1">
      <alignment vertical="center" wrapText="1"/>
    </xf>
    <xf numFmtId="0" fontId="0" fillId="0" borderId="1" xfId="0" applyBorder="1" applyAlignment="1">
      <alignment vertical="center" wrapText="1"/>
    </xf>
    <xf numFmtId="0" fontId="9" fillId="2" borderId="1" xfId="0" applyFont="1" applyFill="1" applyBorder="1" applyAlignment="1">
      <alignment horizontal="center" vertical="center" wrapText="1"/>
    </xf>
    <xf numFmtId="0" fontId="0" fillId="0" borderId="0" xfId="0" applyFill="1" applyAlignment="1">
      <alignment vertical="center" wrapText="1"/>
    </xf>
    <xf numFmtId="0" fontId="13" fillId="0" borderId="11" xfId="2" applyFont="1" applyFill="1" applyBorder="1" applyAlignment="1">
      <alignment vertical="center"/>
    </xf>
    <xf numFmtId="0" fontId="13" fillId="0" borderId="13" xfId="2" applyFont="1" applyFill="1" applyBorder="1" applyAlignment="1">
      <alignment vertical="center"/>
    </xf>
    <xf numFmtId="0" fontId="13" fillId="0" borderId="14" xfId="2" applyFont="1" applyFill="1" applyBorder="1" applyAlignment="1">
      <alignment vertical="center"/>
    </xf>
    <xf numFmtId="0" fontId="11" fillId="0" borderId="10" xfId="1" applyFont="1" applyBorder="1" applyAlignment="1">
      <alignment vertical="center" wrapText="1"/>
    </xf>
    <xf numFmtId="0" fontId="16" fillId="0" borderId="1" xfId="0" applyFont="1" applyBorder="1" applyAlignment="1">
      <alignment vertical="center" wrapText="1"/>
    </xf>
    <xf numFmtId="0" fontId="9" fillId="0" borderId="1" xfId="0" applyFont="1" applyBorder="1" applyAlignment="1">
      <alignment vertical="center" wrapText="1"/>
    </xf>
    <xf numFmtId="0" fontId="9" fillId="0" borderId="1" xfId="0" applyFont="1" applyFill="1" applyBorder="1" applyAlignment="1">
      <alignment vertical="center" wrapText="1"/>
    </xf>
    <xf numFmtId="0" fontId="9" fillId="0" borderId="5" xfId="0" applyFont="1" applyFill="1" applyBorder="1" applyAlignment="1">
      <alignment vertical="center" wrapText="1"/>
    </xf>
    <xf numFmtId="16" fontId="16" fillId="0" borderId="5" xfId="0" applyNumberFormat="1" applyFont="1" applyFill="1" applyBorder="1" applyAlignment="1">
      <alignment vertical="center" wrapText="1"/>
    </xf>
    <xf numFmtId="0" fontId="16" fillId="0" borderId="1" xfId="0" quotePrefix="1" applyFont="1" applyFill="1" applyBorder="1" applyAlignment="1">
      <alignment vertical="center" wrapText="1"/>
    </xf>
    <xf numFmtId="0" fontId="16" fillId="0" borderId="1" xfId="0" quotePrefix="1" applyFont="1" applyBorder="1" applyAlignment="1">
      <alignment vertical="center" wrapText="1"/>
    </xf>
    <xf numFmtId="0" fontId="16" fillId="0" borderId="1" xfId="0" applyFont="1" applyFill="1" applyBorder="1" applyAlignment="1">
      <alignment vertical="center" wrapText="1"/>
    </xf>
    <xf numFmtId="0" fontId="16" fillId="0" borderId="5" xfId="0" applyFont="1" applyFill="1" applyBorder="1" applyAlignment="1">
      <alignment vertical="center" wrapText="1"/>
    </xf>
    <xf numFmtId="0" fontId="18" fillId="0" borderId="1" xfId="0" applyFont="1" applyBorder="1" applyAlignment="1">
      <alignment vertical="center" wrapText="1"/>
    </xf>
    <xf numFmtId="0" fontId="18" fillId="0" borderId="1" xfId="0" quotePrefix="1" applyFont="1" applyBorder="1" applyAlignment="1">
      <alignment vertical="center" wrapText="1"/>
    </xf>
    <xf numFmtId="0" fontId="17" fillId="2" borderId="7" xfId="0" applyFont="1" applyFill="1" applyBorder="1" applyAlignment="1">
      <alignment vertical="center" wrapText="1"/>
    </xf>
    <xf numFmtId="0" fontId="0" fillId="0" borderId="31" xfId="0" applyBorder="1"/>
    <xf numFmtId="0" fontId="0" fillId="0" borderId="0" xfId="0" applyBorder="1"/>
    <xf numFmtId="0" fontId="0" fillId="0" borderId="0" xfId="0" applyFill="1" applyBorder="1"/>
    <xf numFmtId="0" fontId="0" fillId="0" borderId="30" xfId="0" applyBorder="1"/>
    <xf numFmtId="4" fontId="0" fillId="0" borderId="0" xfId="0" applyNumberFormat="1" applyFill="1" applyBorder="1"/>
    <xf numFmtId="0" fontId="0" fillId="0" borderId="21" xfId="0" applyBorder="1"/>
    <xf numFmtId="0" fontId="0" fillId="0" borderId="19" xfId="0" applyBorder="1"/>
    <xf numFmtId="0" fontId="9" fillId="0" borderId="30" xfId="0" applyFont="1" applyBorder="1"/>
    <xf numFmtId="0" fontId="0" fillId="0" borderId="0" xfId="0"/>
    <xf numFmtId="0" fontId="9" fillId="3" borderId="34" xfId="0" applyFont="1" applyFill="1" applyBorder="1"/>
    <xf numFmtId="0" fontId="16" fillId="4" borderId="1" xfId="0" quotePrefix="1" applyFont="1" applyFill="1" applyBorder="1" applyAlignment="1">
      <alignment vertical="center" wrapText="1"/>
    </xf>
    <xf numFmtId="16" fontId="16" fillId="0" borderId="1" xfId="0" applyNumberFormat="1" applyFont="1" applyFill="1"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9" fillId="0" borderId="1" xfId="0" applyFont="1" applyBorder="1" applyAlignment="1">
      <alignment vertical="center" wrapText="1"/>
    </xf>
    <xf numFmtId="0" fontId="16" fillId="0" borderId="1" xfId="0" applyFont="1" applyBorder="1" applyAlignment="1">
      <alignment vertical="center" wrapText="1"/>
    </xf>
    <xf numFmtId="0" fontId="19" fillId="0" borderId="1" xfId="0" applyFont="1" applyBorder="1" applyAlignment="1">
      <alignment vertical="center" wrapText="1"/>
    </xf>
    <xf numFmtId="0" fontId="9" fillId="0" borderId="1" xfId="0" applyFont="1" applyFill="1" applyBorder="1" applyAlignment="1">
      <alignment vertical="center" wrapText="1"/>
    </xf>
    <xf numFmtId="0" fontId="16" fillId="0" borderId="1" xfId="0" applyFont="1" applyFill="1" applyBorder="1" applyAlignment="1">
      <alignment vertical="center" wrapText="1"/>
    </xf>
    <xf numFmtId="0" fontId="16" fillId="0" borderId="1" xfId="0" quotePrefix="1" applyFont="1" applyFill="1" applyBorder="1" applyAlignment="1">
      <alignment vertical="center" wrapText="1"/>
    </xf>
    <xf numFmtId="0" fontId="0" fillId="0" borderId="1" xfId="0" applyFill="1" applyBorder="1" applyAlignment="1">
      <alignment vertical="center" wrapText="1"/>
    </xf>
    <xf numFmtId="0" fontId="11" fillId="0" borderId="9" xfId="1" applyFont="1" applyBorder="1" applyAlignment="1">
      <alignment horizontal="center" vertical="center" wrapText="1"/>
    </xf>
    <xf numFmtId="0" fontId="9" fillId="2" borderId="32" xfId="0" applyFont="1" applyFill="1" applyBorder="1" applyAlignment="1">
      <alignment horizontal="center" vertical="center" wrapText="1"/>
    </xf>
    <xf numFmtId="0" fontId="0" fillId="0" borderId="5" xfId="0" applyBorder="1" applyAlignment="1">
      <alignment horizontal="center" vertical="center" wrapText="1"/>
    </xf>
    <xf numFmtId="0" fontId="23" fillId="0" borderId="1" xfId="0" applyFont="1" applyFill="1" applyBorder="1" applyAlignment="1">
      <alignment horizontal="left" vertical="center" wrapText="1"/>
    </xf>
    <xf numFmtId="0" fontId="25" fillId="0" borderId="1" xfId="1" applyFont="1" applyFill="1" applyBorder="1" applyAlignment="1">
      <alignment horizontal="center" vertical="center"/>
    </xf>
    <xf numFmtId="0" fontId="23" fillId="0" borderId="1" xfId="0" applyFont="1" applyFill="1" applyBorder="1" applyAlignment="1">
      <alignment vertical="center" wrapText="1"/>
    </xf>
    <xf numFmtId="0" fontId="23" fillId="0" borderId="1" xfId="0" applyFont="1" applyBorder="1" applyAlignment="1">
      <alignment horizontal="left" vertical="center" wrapText="1"/>
    </xf>
    <xf numFmtId="0" fontId="23" fillId="0" borderId="1" xfId="0" applyFont="1" applyBorder="1" applyAlignment="1">
      <alignment vertical="center" wrapText="1"/>
    </xf>
    <xf numFmtId="0" fontId="25" fillId="4" borderId="1" xfId="1" applyFont="1" applyFill="1" applyBorder="1" applyAlignment="1">
      <alignment horizontal="center" vertical="center"/>
    </xf>
    <xf numFmtId="0" fontId="24" fillId="0" borderId="1" xfId="1" applyFont="1" applyFill="1" applyBorder="1" applyAlignment="1">
      <alignment horizontal="center" vertical="center"/>
    </xf>
    <xf numFmtId="0" fontId="15" fillId="0" borderId="1" xfId="0" applyFont="1" applyBorder="1" applyAlignment="1">
      <alignment vertical="center" wrapText="1"/>
    </xf>
    <xf numFmtId="0" fontId="9" fillId="0" borderId="29" xfId="0" applyFont="1" applyBorder="1"/>
    <xf numFmtId="0" fontId="0" fillId="0" borderId="20" xfId="0" applyBorder="1"/>
    <xf numFmtId="4" fontId="0" fillId="0" borderId="21" xfId="0" applyNumberFormat="1" applyFill="1" applyBorder="1"/>
    <xf numFmtId="10" fontId="0" fillId="0" borderId="0" xfId="32" applyNumberFormat="1" applyFont="1" applyFill="1" applyBorder="1"/>
    <xf numFmtId="4" fontId="14" fillId="0" borderId="1" xfId="66" applyNumberFormat="1" applyFont="1" applyFill="1" applyBorder="1" applyAlignment="1">
      <alignment horizontal="center" vertical="center"/>
    </xf>
    <xf numFmtId="1" fontId="0" fillId="0" borderId="0" xfId="0" applyNumberFormat="1" applyBorder="1"/>
    <xf numFmtId="2" fontId="0" fillId="0" borderId="0" xfId="0" applyNumberFormat="1" applyBorder="1"/>
    <xf numFmtId="10" fontId="0" fillId="0" borderId="0" xfId="32" applyNumberFormat="1" applyFont="1" applyBorder="1"/>
    <xf numFmtId="10" fontId="0" fillId="0" borderId="2" xfId="32" applyNumberFormat="1" applyFont="1" applyBorder="1"/>
    <xf numFmtId="10" fontId="0" fillId="0" borderId="0" xfId="0" applyNumberFormat="1" applyBorder="1"/>
    <xf numFmtId="0" fontId="0" fillId="0" borderId="2" xfId="0" applyFill="1" applyBorder="1"/>
    <xf numFmtId="0" fontId="0" fillId="0" borderId="2" xfId="0" applyBorder="1"/>
    <xf numFmtId="0" fontId="0" fillId="0" borderId="33" xfId="0" applyBorder="1"/>
    <xf numFmtId="1" fontId="0" fillId="0" borderId="30" xfId="0" applyNumberFormat="1" applyBorder="1"/>
    <xf numFmtId="9" fontId="0" fillId="0" borderId="30" xfId="0" applyNumberFormat="1" applyBorder="1"/>
    <xf numFmtId="0" fontId="0" fillId="0" borderId="30" xfId="0" applyFill="1" applyBorder="1"/>
    <xf numFmtId="14" fontId="14" fillId="0" borderId="1" xfId="66" applyNumberFormat="1" applyFont="1" applyFill="1" applyBorder="1" applyAlignment="1">
      <alignment horizontal="center" vertical="center"/>
    </xf>
    <xf numFmtId="10" fontId="14" fillId="0" borderId="1" xfId="66" applyNumberFormat="1" applyFont="1" applyFill="1" applyBorder="1" applyAlignment="1">
      <alignment horizontal="center" vertical="center"/>
    </xf>
    <xf numFmtId="0" fontId="20" fillId="0" borderId="0" xfId="0" applyFont="1" applyBorder="1"/>
    <xf numFmtId="4" fontId="20" fillId="0" borderId="0" xfId="0" applyNumberFormat="1" applyFont="1" applyBorder="1"/>
    <xf numFmtId="14" fontId="20" fillId="0" borderId="0" xfId="0" applyNumberFormat="1" applyFont="1" applyBorder="1"/>
    <xf numFmtId="4" fontId="0" fillId="0" borderId="0" xfId="0" applyNumberFormat="1" applyBorder="1"/>
    <xf numFmtId="0" fontId="20" fillId="0" borderId="0" xfId="0" applyFont="1" applyFill="1" applyBorder="1"/>
    <xf numFmtId="4" fontId="20" fillId="0" borderId="0" xfId="0" applyNumberFormat="1" applyFont="1" applyFill="1" applyBorder="1"/>
    <xf numFmtId="14" fontId="20" fillId="0" borderId="0" xfId="0" applyNumberFormat="1" applyFont="1" applyFill="1" applyBorder="1"/>
    <xf numFmtId="0" fontId="0" fillId="5" borderId="1" xfId="0" quotePrefix="1" applyFill="1" applyBorder="1" applyAlignment="1">
      <alignment vertical="center" wrapText="1"/>
    </xf>
    <xf numFmtId="0" fontId="0" fillId="5" borderId="1" xfId="0" applyFill="1" applyBorder="1" applyAlignment="1">
      <alignment vertical="center" wrapText="1"/>
    </xf>
    <xf numFmtId="0" fontId="25" fillId="5" borderId="1" xfId="1" applyFont="1" applyFill="1" applyBorder="1" applyAlignment="1">
      <alignment horizontal="center" vertical="center"/>
    </xf>
    <xf numFmtId="0" fontId="25" fillId="5" borderId="1" xfId="1" applyFont="1" applyFill="1" applyBorder="1" applyAlignment="1">
      <alignment horizontal="left" vertical="center" wrapText="1"/>
    </xf>
    <xf numFmtId="0" fontId="23" fillId="5" borderId="1" xfId="0" applyFont="1" applyFill="1" applyBorder="1" applyAlignment="1">
      <alignment vertical="center" wrapText="1"/>
    </xf>
    <xf numFmtId="0" fontId="16" fillId="5" borderId="1" xfId="0" quotePrefix="1" applyFont="1" applyFill="1" applyBorder="1" applyAlignment="1">
      <alignment vertical="center" wrapText="1"/>
    </xf>
    <xf numFmtId="0" fontId="9" fillId="5" borderId="1" xfId="0" applyFont="1" applyFill="1" applyBorder="1" applyAlignment="1">
      <alignment vertical="center" wrapText="1"/>
    </xf>
    <xf numFmtId="0" fontId="24" fillId="5" borderId="1" xfId="1" applyFont="1" applyFill="1" applyBorder="1" applyAlignment="1">
      <alignment horizontal="center" vertical="center"/>
    </xf>
    <xf numFmtId="0" fontId="0" fillId="5" borderId="1" xfId="0" applyFont="1" applyFill="1" applyBorder="1" applyAlignment="1">
      <alignment vertical="center" wrapText="1"/>
    </xf>
    <xf numFmtId="0" fontId="15" fillId="5" borderId="1" xfId="0" applyFont="1" applyFill="1" applyBorder="1" applyAlignment="1">
      <alignment vertical="center" wrapText="1"/>
    </xf>
    <xf numFmtId="0" fontId="15" fillId="0" borderId="1" xfId="0" applyFont="1" applyFill="1"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1" fillId="0" borderId="0" xfId="69"/>
    <xf numFmtId="0" fontId="30" fillId="7" borderId="41" xfId="69" applyFont="1" applyFill="1" applyBorder="1" applyAlignment="1">
      <alignment horizontal="center" vertical="center" wrapText="1"/>
    </xf>
    <xf numFmtId="0" fontId="30" fillId="7" borderId="40" xfId="69" applyFont="1" applyFill="1" applyBorder="1" applyAlignment="1">
      <alignment horizontal="center" vertical="center"/>
    </xf>
    <xf numFmtId="0" fontId="30" fillId="7" borderId="42" xfId="69" applyFont="1" applyFill="1" applyBorder="1" applyAlignment="1">
      <alignment horizontal="center" vertical="center"/>
    </xf>
    <xf numFmtId="0" fontId="28" fillId="0" borderId="0" xfId="69" applyFont="1"/>
    <xf numFmtId="0" fontId="28" fillId="8" borderId="0" xfId="69" applyFont="1" applyFill="1" applyAlignment="1">
      <alignment horizontal="left"/>
    </xf>
    <xf numFmtId="0" fontId="1" fillId="8" borderId="0" xfId="69" applyFill="1"/>
    <xf numFmtId="0" fontId="1" fillId="0" borderId="0" xfId="69" applyAlignment="1">
      <alignment vertical="center"/>
    </xf>
    <xf numFmtId="0" fontId="1" fillId="0" borderId="0" xfId="69" applyAlignment="1">
      <alignment horizontal="right"/>
    </xf>
    <xf numFmtId="43" fontId="1" fillId="0" borderId="0" xfId="70" applyFont="1" applyFill="1"/>
    <xf numFmtId="43" fontId="32" fillId="9" borderId="0" xfId="70" applyFont="1" applyFill="1" applyAlignment="1">
      <alignment horizontal="center" vertical="center"/>
    </xf>
    <xf numFmtId="43" fontId="1" fillId="0" borderId="0" xfId="69" applyNumberFormat="1"/>
    <xf numFmtId="0" fontId="33" fillId="0" borderId="0" xfId="69" applyFont="1"/>
    <xf numFmtId="1" fontId="1" fillId="0" borderId="0" xfId="69" applyNumberFormat="1" applyAlignment="1">
      <alignment horizontal="center" vertical="center"/>
    </xf>
    <xf numFmtId="1" fontId="0" fillId="0" borderId="0" xfId="0" applyNumberFormat="1" applyAlignment="1">
      <alignment horizontal="right"/>
    </xf>
    <xf numFmtId="43" fontId="1" fillId="0" borderId="0" xfId="69" applyNumberFormat="1" applyAlignment="1">
      <alignment horizontal="center" vertical="center"/>
    </xf>
    <xf numFmtId="0" fontId="30" fillId="7" borderId="56" xfId="69" applyFont="1" applyFill="1" applyBorder="1" applyAlignment="1">
      <alignment horizontal="center" vertical="center"/>
    </xf>
    <xf numFmtId="0" fontId="29" fillId="6" borderId="57" xfId="69" applyFont="1" applyFill="1" applyBorder="1" applyAlignment="1">
      <alignment horizontal="left"/>
    </xf>
    <xf numFmtId="0" fontId="29" fillId="6" borderId="23" xfId="69" applyFont="1" applyFill="1" applyBorder="1" applyAlignment="1">
      <alignment horizontal="left"/>
    </xf>
    <xf numFmtId="0" fontId="29" fillId="6" borderId="23" xfId="69" applyFont="1" applyFill="1" applyBorder="1" applyAlignment="1">
      <alignment horizontal="right"/>
    </xf>
    <xf numFmtId="0" fontId="30" fillId="7" borderId="59" xfId="69" applyFont="1" applyFill="1" applyBorder="1" applyAlignment="1">
      <alignment horizontal="center" vertical="center" wrapText="1"/>
    </xf>
    <xf numFmtId="0" fontId="1" fillId="4" borderId="0" xfId="69" applyFill="1"/>
    <xf numFmtId="0" fontId="28" fillId="4" borderId="0" xfId="69" applyFont="1" applyFill="1"/>
    <xf numFmtId="0" fontId="1" fillId="4" borderId="0" xfId="69" applyFill="1" applyAlignment="1">
      <alignment vertical="center"/>
    </xf>
    <xf numFmtId="0" fontId="1" fillId="4" borderId="0" xfId="69" applyFill="1" applyBorder="1"/>
    <xf numFmtId="0" fontId="0" fillId="4" borderId="0" xfId="0" applyFill="1"/>
    <xf numFmtId="0" fontId="29" fillId="4" borderId="0" xfId="69" applyFont="1" applyFill="1" applyBorder="1"/>
    <xf numFmtId="0" fontId="30" fillId="4" borderId="0" xfId="69" applyFont="1" applyFill="1" applyBorder="1" applyAlignment="1">
      <alignment horizontal="center" vertical="center" wrapText="1"/>
    </xf>
    <xf numFmtId="2" fontId="31" fillId="4" borderId="0" xfId="69" applyNumberFormat="1" applyFont="1" applyFill="1" applyBorder="1" applyAlignment="1">
      <alignment horizontal="center" vertical="center"/>
    </xf>
    <xf numFmtId="0" fontId="31" fillId="4" borderId="0" xfId="69" applyFont="1" applyFill="1" applyBorder="1" applyAlignment="1">
      <alignment horizontal="center" vertical="center"/>
    </xf>
    <xf numFmtId="0" fontId="1" fillId="4" borderId="0" xfId="69" applyFill="1" applyAlignment="1">
      <alignment vertical="center" wrapText="1"/>
    </xf>
    <xf numFmtId="0" fontId="1" fillId="4" borderId="0" xfId="69" applyFill="1" applyAlignment="1">
      <alignment horizontal="center" vertical="center"/>
    </xf>
    <xf numFmtId="0" fontId="1" fillId="4" borderId="0" xfId="69" applyFill="1" applyAlignment="1">
      <alignment horizontal="right"/>
    </xf>
    <xf numFmtId="0" fontId="28" fillId="0" borderId="0" xfId="69" applyFont="1" applyAlignment="1">
      <alignment vertical="center"/>
    </xf>
    <xf numFmtId="0" fontId="28" fillId="0" borderId="0" xfId="69" applyFont="1" applyAlignment="1">
      <alignment horizontal="center" vertical="center"/>
    </xf>
    <xf numFmtId="0" fontId="28" fillId="0" borderId="0" xfId="69" applyFont="1" applyAlignment="1">
      <alignment horizontal="center" vertical="center" wrapText="1"/>
    </xf>
    <xf numFmtId="0" fontId="9" fillId="0" borderId="0" xfId="0" applyFont="1" applyAlignment="1">
      <alignment wrapText="1"/>
    </xf>
    <xf numFmtId="0" fontId="28" fillId="0" borderId="0" xfId="69" applyFont="1" applyAlignment="1">
      <alignment vertical="center" wrapText="1"/>
    </xf>
    <xf numFmtId="43" fontId="1" fillId="4" borderId="0" xfId="70" applyFont="1" applyFill="1"/>
    <xf numFmtId="43" fontId="32" fillId="10" borderId="0" xfId="70" applyFont="1" applyFill="1" applyAlignment="1">
      <alignment horizontal="center" vertical="center"/>
    </xf>
    <xf numFmtId="43" fontId="1" fillId="4" borderId="0" xfId="69" applyNumberFormat="1" applyFill="1"/>
    <xf numFmtId="0" fontId="33" fillId="4" borderId="0" xfId="69" applyFont="1" applyFill="1"/>
    <xf numFmtId="0" fontId="0" fillId="4" borderId="0" xfId="0" applyFill="1" applyAlignment="1">
      <alignment horizontal="right" vertical="center"/>
    </xf>
    <xf numFmtId="1" fontId="0" fillId="4" borderId="0" xfId="0" applyNumberFormat="1" applyFill="1" applyAlignment="1">
      <alignment horizontal="right"/>
    </xf>
    <xf numFmtId="1" fontId="1" fillId="4" borderId="0" xfId="69" applyNumberFormat="1" applyFill="1" applyAlignment="1">
      <alignment horizontal="center" vertical="center"/>
    </xf>
    <xf numFmtId="0" fontId="22" fillId="4" borderId="0" xfId="9" applyFont="1" applyFill="1" applyBorder="1" applyAlignment="1">
      <alignment horizontal="center" vertical="center" wrapText="1"/>
    </xf>
    <xf numFmtId="9" fontId="0" fillId="4" borderId="0" xfId="0" applyNumberFormat="1" applyFill="1" applyBorder="1"/>
    <xf numFmtId="0" fontId="0" fillId="4" borderId="0" xfId="0" applyFill="1" applyBorder="1"/>
    <xf numFmtId="10" fontId="0" fillId="4" borderId="0" xfId="0" applyNumberFormat="1" applyFill="1" applyBorder="1"/>
    <xf numFmtId="10" fontId="0" fillId="4" borderId="0" xfId="32" applyNumberFormat="1" applyFont="1" applyFill="1"/>
    <xf numFmtId="10" fontId="0" fillId="4" borderId="0" xfId="32" applyNumberFormat="1" applyFont="1" applyFill="1" applyBorder="1"/>
    <xf numFmtId="1" fontId="0" fillId="0" borderId="30" xfId="0" applyNumberFormat="1" applyFill="1" applyBorder="1"/>
    <xf numFmtId="0" fontId="9" fillId="4" borderId="57" xfId="0" applyFont="1" applyFill="1" applyBorder="1"/>
    <xf numFmtId="0" fontId="0" fillId="4" borderId="23" xfId="0" applyFill="1" applyBorder="1"/>
    <xf numFmtId="0" fontId="0" fillId="4" borderId="26" xfId="0" applyFill="1" applyBorder="1"/>
    <xf numFmtId="0" fontId="0" fillId="0" borderId="72" xfId="0" applyBorder="1"/>
    <xf numFmtId="0" fontId="0" fillId="0" borderId="35" xfId="0" applyBorder="1"/>
    <xf numFmtId="0" fontId="0" fillId="0" borderId="18" xfId="0" applyBorder="1"/>
    <xf numFmtId="2" fontId="0" fillId="0" borderId="27" xfId="0" applyNumberFormat="1" applyBorder="1"/>
    <xf numFmtId="2" fontId="0" fillId="0" borderId="73" xfId="0" applyNumberFormat="1" applyBorder="1"/>
    <xf numFmtId="0" fontId="0" fillId="0" borderId="74" xfId="0" applyBorder="1"/>
    <xf numFmtId="0" fontId="0" fillId="0" borderId="73" xfId="0" applyBorder="1"/>
    <xf numFmtId="0" fontId="0" fillId="4" borderId="18" xfId="0" applyFill="1" applyBorder="1"/>
    <xf numFmtId="0" fontId="0" fillId="4" borderId="27" xfId="0" applyFill="1" applyBorder="1"/>
    <xf numFmtId="0" fontId="0" fillId="4" borderId="75" xfId="0" applyFill="1" applyBorder="1"/>
    <xf numFmtId="0" fontId="0" fillId="4" borderId="25" xfId="0" applyFill="1" applyBorder="1"/>
    <xf numFmtId="0" fontId="0" fillId="4" borderId="28" xfId="0" applyFill="1" applyBorder="1"/>
    <xf numFmtId="0" fontId="0" fillId="0" borderId="27" xfId="0" applyBorder="1"/>
    <xf numFmtId="2" fontId="0" fillId="0" borderId="18" xfId="0" applyNumberFormat="1" applyFill="1" applyBorder="1"/>
    <xf numFmtId="0" fontId="0" fillId="0" borderId="72" xfId="0" applyFill="1" applyBorder="1"/>
    <xf numFmtId="0" fontId="0" fillId="0" borderId="35" xfId="0" applyFill="1" applyBorder="1"/>
    <xf numFmtId="0" fontId="0" fillId="0" borderId="18" xfId="0" applyFill="1" applyBorder="1"/>
    <xf numFmtId="1" fontId="0" fillId="0" borderId="0" xfId="0" applyNumberFormat="1" applyFill="1" applyBorder="1"/>
    <xf numFmtId="2" fontId="0" fillId="0" borderId="0" xfId="0" applyNumberFormat="1" applyFill="1" applyBorder="1"/>
    <xf numFmtId="2" fontId="0" fillId="0" borderId="27" xfId="0" applyNumberFormat="1" applyFill="1" applyBorder="1"/>
    <xf numFmtId="0" fontId="9" fillId="0" borderId="30" xfId="0" applyFont="1" applyFill="1" applyBorder="1"/>
    <xf numFmtId="4" fontId="0" fillId="0" borderId="21" xfId="32" applyNumberFormat="1" applyFont="1" applyBorder="1" applyAlignment="1">
      <alignment horizontal="right"/>
    </xf>
    <xf numFmtId="1" fontId="0" fillId="0" borderId="0" xfId="0" applyNumberFormat="1" applyBorder="1" applyAlignment="1">
      <alignment horizontal="right"/>
    </xf>
    <xf numFmtId="4" fontId="0" fillId="0" borderId="27" xfId="32" applyNumberFormat="1" applyFont="1" applyBorder="1" applyAlignment="1">
      <alignment horizontal="right"/>
    </xf>
    <xf numFmtId="10" fontId="0" fillId="0" borderId="0" xfId="0" applyNumberFormat="1" applyBorder="1" applyAlignment="1">
      <alignment horizontal="right"/>
    </xf>
    <xf numFmtId="0" fontId="0" fillId="0" borderId="30" xfId="0" applyBorder="1" applyAlignment="1">
      <alignment horizontal="right"/>
    </xf>
    <xf numFmtId="4" fontId="0" fillId="0" borderId="35" xfId="0" applyNumberFormat="1" applyBorder="1" applyAlignment="1">
      <alignment horizontal="right"/>
    </xf>
    <xf numFmtId="0" fontId="0" fillId="0" borderId="0" xfId="0" applyBorder="1" applyAlignment="1">
      <alignment horizontal="right"/>
    </xf>
    <xf numFmtId="0" fontId="37" fillId="0" borderId="19" xfId="0" applyFont="1" applyBorder="1"/>
    <xf numFmtId="1" fontId="37" fillId="0" borderId="0" xfId="0" applyNumberFormat="1" applyFont="1" applyBorder="1" applyAlignment="1">
      <alignment horizontal="center"/>
    </xf>
    <xf numFmtId="9" fontId="37" fillId="0" borderId="0" xfId="0" applyNumberFormat="1" applyFont="1" applyBorder="1" applyAlignment="1">
      <alignment horizontal="center"/>
    </xf>
    <xf numFmtId="4" fontId="37" fillId="0" borderId="21" xfId="32" applyNumberFormat="1" applyFont="1" applyBorder="1" applyAlignment="1">
      <alignment horizontal="right"/>
    </xf>
    <xf numFmtId="1" fontId="37" fillId="0" borderId="0" xfId="0" applyNumberFormat="1" applyFont="1" applyBorder="1" applyAlignment="1">
      <alignment horizontal="right"/>
    </xf>
    <xf numFmtId="9" fontId="37" fillId="0" borderId="0" xfId="0" applyNumberFormat="1" applyFont="1" applyBorder="1" applyAlignment="1">
      <alignment horizontal="right"/>
    </xf>
    <xf numFmtId="4" fontId="37" fillId="0" borderId="27" xfId="32" applyNumberFormat="1" applyFont="1" applyBorder="1" applyAlignment="1">
      <alignment horizontal="right"/>
    </xf>
    <xf numFmtId="0" fontId="37" fillId="0" borderId="0" xfId="0" applyFont="1" applyBorder="1"/>
    <xf numFmtId="0" fontId="37" fillId="0" borderId="0" xfId="0" applyFont="1" applyBorder="1" applyAlignment="1">
      <alignment horizontal="right"/>
    </xf>
    <xf numFmtId="1" fontId="37" fillId="0" borderId="0" xfId="0" applyNumberFormat="1" applyFont="1" applyBorder="1"/>
    <xf numFmtId="10" fontId="37" fillId="0" borderId="0" xfId="0" applyNumberFormat="1" applyFont="1" applyBorder="1"/>
    <xf numFmtId="0" fontId="37" fillId="0" borderId="72" xfId="0" applyFont="1" applyBorder="1"/>
    <xf numFmtId="0" fontId="38" fillId="0" borderId="30" xfId="0" applyFont="1" applyBorder="1"/>
    <xf numFmtId="0" fontId="37" fillId="0" borderId="30" xfId="0" applyFont="1" applyBorder="1"/>
    <xf numFmtId="0" fontId="37" fillId="0" borderId="35" xfId="0" applyFont="1" applyBorder="1"/>
    <xf numFmtId="0" fontId="37" fillId="0" borderId="18" xfId="0" applyFont="1" applyBorder="1"/>
    <xf numFmtId="14" fontId="39" fillId="0" borderId="1" xfId="67" applyNumberFormat="1" applyFont="1" applyFill="1" applyBorder="1" applyAlignment="1">
      <alignment horizontal="center" vertical="center"/>
    </xf>
    <xf numFmtId="10" fontId="39" fillId="0" borderId="1" xfId="67" applyNumberFormat="1" applyFont="1" applyFill="1" applyBorder="1" applyAlignment="1">
      <alignment horizontal="center" vertical="center"/>
    </xf>
    <xf numFmtId="4" fontId="39" fillId="0" borderId="1" xfId="66" applyNumberFormat="1" applyFont="1" applyFill="1" applyBorder="1" applyAlignment="1">
      <alignment horizontal="center" vertical="center"/>
    </xf>
    <xf numFmtId="2" fontId="37" fillId="0" borderId="0" xfId="0" applyNumberFormat="1" applyFont="1" applyBorder="1"/>
    <xf numFmtId="10" fontId="37" fillId="0" borderId="0" xfId="32" applyNumberFormat="1" applyFont="1" applyBorder="1"/>
    <xf numFmtId="2" fontId="37" fillId="0" borderId="27" xfId="0" applyNumberFormat="1" applyFont="1" applyBorder="1"/>
    <xf numFmtId="10" fontId="37" fillId="0" borderId="2" xfId="32" applyNumberFormat="1" applyFont="1" applyBorder="1"/>
    <xf numFmtId="2" fontId="37" fillId="0" borderId="73" xfId="0" applyNumberFormat="1" applyFont="1" applyBorder="1"/>
    <xf numFmtId="0" fontId="37" fillId="0" borderId="0" xfId="0" applyFont="1" applyFill="1" applyBorder="1"/>
    <xf numFmtId="0" fontId="37" fillId="0" borderId="74" xfId="0" applyFont="1" applyBorder="1"/>
    <xf numFmtId="0" fontId="37" fillId="0" borderId="2" xfId="0" applyFont="1" applyFill="1" applyBorder="1"/>
    <xf numFmtId="0" fontId="37" fillId="0" borderId="2" xfId="0" applyFont="1" applyBorder="1"/>
    <xf numFmtId="0" fontId="37" fillId="0" borderId="73" xfId="0" applyFont="1" applyBorder="1"/>
    <xf numFmtId="0" fontId="37" fillId="4" borderId="18" xfId="0" applyFont="1" applyFill="1" applyBorder="1"/>
    <xf numFmtId="0" fontId="37" fillId="4" borderId="0" xfId="0" applyFont="1" applyFill="1" applyBorder="1"/>
    <xf numFmtId="0" fontId="37" fillId="4" borderId="27" xfId="0" applyFont="1" applyFill="1" applyBorder="1"/>
    <xf numFmtId="0" fontId="38" fillId="0" borderId="30" xfId="0" applyFont="1" applyFill="1" applyBorder="1"/>
    <xf numFmtId="0" fontId="37" fillId="0" borderId="30" xfId="0" applyFont="1" applyFill="1" applyBorder="1"/>
    <xf numFmtId="14" fontId="39" fillId="0" borderId="1" xfId="66" applyNumberFormat="1" applyFont="1" applyFill="1" applyBorder="1" applyAlignment="1">
      <alignment horizontal="center" vertical="center"/>
    </xf>
    <xf numFmtId="10" fontId="39" fillId="0" borderId="1" xfId="66" applyNumberFormat="1" applyFont="1" applyFill="1" applyBorder="1" applyAlignment="1">
      <alignment horizontal="center" vertical="center"/>
    </xf>
    <xf numFmtId="1" fontId="37" fillId="0" borderId="2" xfId="0" applyNumberFormat="1" applyFont="1" applyBorder="1"/>
    <xf numFmtId="1" fontId="37" fillId="4" borderId="0" xfId="0" applyNumberFormat="1" applyFont="1" applyFill="1" applyBorder="1"/>
    <xf numFmtId="1" fontId="37" fillId="0" borderId="30" xfId="0" applyNumberFormat="1" applyFont="1" applyBorder="1"/>
    <xf numFmtId="0" fontId="9" fillId="0" borderId="20" xfId="0" applyFont="1" applyBorder="1"/>
    <xf numFmtId="0" fontId="9" fillId="0" borderId="20" xfId="0" applyFont="1" applyFill="1" applyBorder="1"/>
    <xf numFmtId="2" fontId="37" fillId="0" borderId="31" xfId="0" applyNumberFormat="1" applyFont="1" applyBorder="1" applyAlignment="1">
      <alignment horizontal="right"/>
    </xf>
    <xf numFmtId="0" fontId="0" fillId="4" borderId="36" xfId="0" applyFill="1" applyBorder="1"/>
    <xf numFmtId="0" fontId="0" fillId="4" borderId="39" xfId="0" applyFill="1" applyBorder="1"/>
    <xf numFmtId="1" fontId="37" fillId="0" borderId="20" xfId="0" applyNumberFormat="1" applyFont="1" applyBorder="1"/>
    <xf numFmtId="0" fontId="9" fillId="3" borderId="76" xfId="0" applyFont="1" applyFill="1" applyBorder="1"/>
    <xf numFmtId="4" fontId="9" fillId="3" borderId="77" xfId="0" applyNumberFormat="1" applyFont="1" applyFill="1" applyBorder="1"/>
    <xf numFmtId="0" fontId="9" fillId="3" borderId="77" xfId="0" applyFont="1" applyFill="1" applyBorder="1"/>
    <xf numFmtId="4" fontId="38" fillId="3" borderId="78" xfId="0" applyNumberFormat="1" applyFont="1" applyFill="1" applyBorder="1" applyAlignment="1">
      <alignment horizontal="right"/>
    </xf>
    <xf numFmtId="4" fontId="9" fillId="3" borderId="77" xfId="0" applyNumberFormat="1" applyFont="1" applyFill="1" applyBorder="1" applyAlignment="1">
      <alignment horizontal="right"/>
    </xf>
    <xf numFmtId="4" fontId="9" fillId="3" borderId="79" xfId="0" applyNumberFormat="1" applyFont="1" applyFill="1" applyBorder="1" applyAlignment="1">
      <alignment horizontal="right"/>
    </xf>
    <xf numFmtId="2" fontId="0" fillId="0" borderId="35" xfId="0" applyNumberFormat="1" applyBorder="1"/>
    <xf numFmtId="4" fontId="0" fillId="4" borderId="0" xfId="0" applyNumberFormat="1" applyFill="1"/>
    <xf numFmtId="0" fontId="29" fillId="11" borderId="55" xfId="69" applyFont="1" applyFill="1" applyBorder="1" applyAlignment="1">
      <alignment horizontal="center"/>
    </xf>
    <xf numFmtId="0" fontId="29" fillId="11" borderId="23" xfId="69" applyFont="1" applyFill="1" applyBorder="1" applyAlignment="1">
      <alignment horizontal="center"/>
    </xf>
    <xf numFmtId="0" fontId="29" fillId="11" borderId="58" xfId="69" applyFont="1" applyFill="1" applyBorder="1" applyAlignment="1">
      <alignment horizontal="center"/>
    </xf>
    <xf numFmtId="4" fontId="31" fillId="0" borderId="43" xfId="69" applyNumberFormat="1" applyFont="1" applyFill="1" applyBorder="1" applyAlignment="1">
      <alignment horizontal="center" vertical="center"/>
    </xf>
    <xf numFmtId="4" fontId="31" fillId="0" borderId="46" xfId="69" applyNumberFormat="1" applyFont="1" applyFill="1" applyBorder="1" applyAlignment="1">
      <alignment horizontal="center" vertical="center"/>
    </xf>
    <xf numFmtId="4" fontId="31" fillId="0" borderId="47" xfId="69" applyNumberFormat="1" applyFont="1" applyFill="1" applyBorder="1" applyAlignment="1">
      <alignment horizontal="center" vertical="center"/>
    </xf>
    <xf numFmtId="4" fontId="31" fillId="0" borderId="48" xfId="69" applyNumberFormat="1" applyFont="1" applyFill="1" applyBorder="1" applyAlignment="1">
      <alignment horizontal="center" vertical="center"/>
    </xf>
    <xf numFmtId="4" fontId="31" fillId="0" borderId="49" xfId="69" applyNumberFormat="1" applyFont="1" applyFill="1" applyBorder="1" applyAlignment="1">
      <alignment horizontal="center" vertical="center"/>
    </xf>
    <xf numFmtId="4" fontId="31" fillId="0" borderId="52" xfId="69" applyNumberFormat="1" applyFont="1" applyFill="1" applyBorder="1" applyAlignment="1">
      <alignment horizontal="center" vertical="center"/>
    </xf>
    <xf numFmtId="4" fontId="31" fillId="0" borderId="53" xfId="69" applyNumberFormat="1" applyFont="1" applyFill="1" applyBorder="1" applyAlignment="1">
      <alignment horizontal="center" vertical="center"/>
    </xf>
    <xf numFmtId="4" fontId="31" fillId="0" borderId="65" xfId="68" applyNumberFormat="1" applyFont="1" applyFill="1" applyBorder="1" applyAlignment="1">
      <alignment horizontal="center" vertical="center"/>
    </xf>
    <xf numFmtId="4" fontId="31" fillId="0" borderId="66" xfId="68" applyNumberFormat="1" applyFont="1" applyFill="1" applyBorder="1" applyAlignment="1">
      <alignment horizontal="center" vertical="center"/>
    </xf>
    <xf numFmtId="4" fontId="31" fillId="0" borderId="67" xfId="68" applyNumberFormat="1" applyFont="1" applyFill="1" applyBorder="1" applyAlignment="1">
      <alignment horizontal="center" vertical="center"/>
    </xf>
    <xf numFmtId="0" fontId="13" fillId="0" borderId="18" xfId="0" applyFont="1" applyFill="1" applyBorder="1"/>
    <xf numFmtId="0" fontId="13" fillId="0" borderId="0" xfId="0" applyFont="1" applyFill="1" applyBorder="1"/>
    <xf numFmtId="0" fontId="20" fillId="0" borderId="27" xfId="0" applyFont="1" applyFill="1" applyBorder="1"/>
    <xf numFmtId="0" fontId="9" fillId="0" borderId="0" xfId="0" applyFont="1" applyFill="1" applyBorder="1"/>
    <xf numFmtId="0" fontId="9" fillId="4" borderId="80" xfId="0" applyFont="1" applyFill="1" applyBorder="1"/>
    <xf numFmtId="0" fontId="0" fillId="4" borderId="81" xfId="0" applyFill="1" applyBorder="1"/>
    <xf numFmtId="0" fontId="0" fillId="4" borderId="82" xfId="0" applyFill="1" applyBorder="1"/>
    <xf numFmtId="10" fontId="0" fillId="0" borderId="3" xfId="0" applyNumberFormat="1" applyBorder="1" applyAlignment="1">
      <alignment horizontal="center" vertical="center" wrapText="1"/>
    </xf>
    <xf numFmtId="0" fontId="0" fillId="4" borderId="12" xfId="1" applyFont="1" applyFill="1" applyBorder="1" applyAlignment="1">
      <alignment vertical="center" wrapText="1"/>
    </xf>
    <xf numFmtId="0" fontId="0" fillId="4" borderId="81" xfId="1" applyFont="1" applyFill="1" applyBorder="1" applyAlignment="1">
      <alignment vertical="center" wrapText="1"/>
    </xf>
    <xf numFmtId="0" fontId="10" fillId="4" borderId="81" xfId="1" applyFont="1" applyFill="1" applyBorder="1" applyAlignment="1">
      <alignment vertical="center" wrapText="1"/>
    </xf>
    <xf numFmtId="0" fontId="10" fillId="4" borderId="82" xfId="1" applyFont="1" applyFill="1" applyBorder="1" applyAlignment="1">
      <alignment vertical="center" wrapText="1"/>
    </xf>
    <xf numFmtId="0" fontId="0" fillId="4" borderId="6" xfId="1" applyFont="1" applyFill="1" applyBorder="1" applyAlignment="1">
      <alignment vertical="center" wrapText="1"/>
    </xf>
    <xf numFmtId="0" fontId="0" fillId="4" borderId="32" xfId="1" applyFont="1" applyFill="1" applyBorder="1" applyAlignment="1">
      <alignment vertical="center" wrapText="1"/>
    </xf>
    <xf numFmtId="0" fontId="10" fillId="4" borderId="32" xfId="1" applyFont="1" applyFill="1" applyBorder="1" applyAlignment="1">
      <alignment vertical="center" wrapText="1"/>
    </xf>
    <xf numFmtId="0" fontId="10" fillId="4" borderId="83" xfId="1" applyFont="1" applyFill="1" applyBorder="1" applyAlignment="1">
      <alignment vertical="center" wrapText="1"/>
    </xf>
    <xf numFmtId="0" fontId="0" fillId="4" borderId="6" xfId="1" applyFont="1" applyFill="1" applyBorder="1" applyAlignment="1">
      <alignment vertical="center"/>
    </xf>
    <xf numFmtId="0" fontId="0" fillId="4" borderId="32" xfId="1" applyFont="1" applyFill="1" applyBorder="1" applyAlignment="1">
      <alignment vertical="center"/>
    </xf>
    <xf numFmtId="0" fontId="10" fillId="4" borderId="32" xfId="1" applyFont="1" applyFill="1" applyBorder="1" applyAlignment="1">
      <alignment vertical="center"/>
    </xf>
    <xf numFmtId="0" fontId="10" fillId="4" borderId="83" xfId="1" applyFont="1" applyFill="1" applyBorder="1" applyAlignment="1">
      <alignment vertical="center"/>
    </xf>
    <xf numFmtId="164" fontId="10" fillId="4" borderId="15" xfId="5" applyFont="1" applyFill="1" applyBorder="1" applyAlignment="1">
      <alignment vertical="center" wrapText="1"/>
    </xf>
    <xf numFmtId="164" fontId="10" fillId="4" borderId="37" xfId="5" applyFont="1" applyFill="1" applyBorder="1" applyAlignment="1">
      <alignment vertical="center" wrapText="1"/>
    </xf>
    <xf numFmtId="0" fontId="10" fillId="4" borderId="37" xfId="1" applyFont="1" applyFill="1" applyBorder="1" applyAlignment="1">
      <alignment vertical="center" wrapText="1"/>
    </xf>
    <xf numFmtId="0" fontId="10" fillId="4" borderId="38" xfId="1" applyFont="1" applyFill="1" applyBorder="1" applyAlignment="1">
      <alignment vertical="center" wrapText="1"/>
    </xf>
    <xf numFmtId="0" fontId="10" fillId="4" borderId="15" xfId="1" applyFont="1" applyFill="1" applyBorder="1" applyAlignment="1">
      <alignment vertical="center"/>
    </xf>
    <xf numFmtId="0" fontId="10" fillId="4" borderId="37" xfId="1" applyFont="1" applyFill="1" applyBorder="1" applyAlignment="1">
      <alignment vertical="center"/>
    </xf>
    <xf numFmtId="0" fontId="10" fillId="4" borderId="38" xfId="1" applyFont="1" applyFill="1" applyBorder="1" applyAlignment="1">
      <alignment vertical="center"/>
    </xf>
    <xf numFmtId="0" fontId="10" fillId="4" borderId="18" xfId="1" applyFont="1" applyFill="1" applyBorder="1" applyAlignment="1">
      <alignment vertical="center"/>
    </xf>
    <xf numFmtId="0" fontId="10" fillId="4" borderId="0" xfId="1" applyFont="1" applyFill="1" applyBorder="1" applyAlignment="1">
      <alignment vertical="center"/>
    </xf>
    <xf numFmtId="0" fontId="10" fillId="4" borderId="27" xfId="1" applyFont="1" applyFill="1" applyBorder="1" applyAlignment="1">
      <alignment vertical="center"/>
    </xf>
    <xf numFmtId="0" fontId="0" fillId="4" borderId="0" xfId="0" applyFill="1" applyAlignment="1">
      <alignment vertical="center" wrapText="1"/>
    </xf>
    <xf numFmtId="0" fontId="0" fillId="4" borderId="0" xfId="0" applyFill="1" applyAlignment="1">
      <alignment vertical="center"/>
    </xf>
    <xf numFmtId="0" fontId="38" fillId="0" borderId="18" xfId="0" applyFont="1" applyBorder="1" applyAlignment="1">
      <alignment vertical="center"/>
    </xf>
    <xf numFmtId="0" fontId="38" fillId="0" borderId="2" xfId="0" applyFont="1" applyBorder="1" applyAlignment="1">
      <alignment vertical="center"/>
    </xf>
    <xf numFmtId="0" fontId="38" fillId="0" borderId="2" xfId="0" applyFont="1" applyBorder="1" applyAlignment="1">
      <alignment vertical="center" wrapText="1"/>
    </xf>
    <xf numFmtId="0" fontId="38" fillId="0" borderId="0" xfId="0" applyFont="1" applyBorder="1" applyAlignment="1">
      <alignment vertical="center"/>
    </xf>
    <xf numFmtId="0" fontId="37" fillId="0" borderId="0" xfId="0" applyFont="1" applyBorder="1" applyAlignment="1">
      <alignment vertical="center"/>
    </xf>
    <xf numFmtId="0" fontId="37" fillId="0" borderId="27" xfId="0" applyFont="1" applyBorder="1" applyAlignment="1">
      <alignment vertical="center"/>
    </xf>
    <xf numFmtId="0" fontId="9" fillId="0" borderId="19" xfId="0" applyFont="1" applyBorder="1" applyAlignment="1">
      <alignment vertical="center"/>
    </xf>
    <xf numFmtId="0" fontId="9" fillId="0" borderId="0" xfId="0" applyFont="1" applyBorder="1" applyAlignment="1">
      <alignment horizontal="center" vertical="center"/>
    </xf>
    <xf numFmtId="0" fontId="9" fillId="0" borderId="21" xfId="0" applyFont="1" applyBorder="1" applyAlignment="1">
      <alignment horizontal="center" vertical="center"/>
    </xf>
    <xf numFmtId="0" fontId="9" fillId="0" borderId="27" xfId="0" applyFont="1" applyBorder="1" applyAlignment="1">
      <alignment horizontal="center" vertical="center"/>
    </xf>
    <xf numFmtId="0" fontId="0" fillId="0" borderId="0" xfId="0" applyAlignment="1">
      <alignment vertical="center"/>
    </xf>
    <xf numFmtId="0" fontId="11" fillId="0" borderId="8" xfId="1" applyFont="1" applyBorder="1" applyAlignment="1">
      <alignment horizontal="center" vertical="center" wrapText="1"/>
    </xf>
    <xf numFmtId="0" fontId="11" fillId="0" borderId="9" xfId="1" applyFont="1" applyBorder="1" applyAlignment="1">
      <alignment horizontal="center" vertical="center" wrapText="1"/>
    </xf>
    <xf numFmtId="0" fontId="11" fillId="0" borderId="10" xfId="1" applyFont="1" applyBorder="1" applyAlignment="1">
      <alignment horizontal="center" vertical="center" wrapText="1"/>
    </xf>
    <xf numFmtId="0" fontId="0" fillId="0" borderId="1" xfId="0" applyBorder="1" applyAlignment="1">
      <alignment horizontal="center" vertical="center" wrapText="1"/>
    </xf>
    <xf numFmtId="0" fontId="9" fillId="2" borderId="6"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24" fillId="0" borderId="1" xfId="1" applyFont="1" applyFill="1" applyBorder="1" applyAlignment="1">
      <alignment horizontal="center" vertical="center"/>
    </xf>
    <xf numFmtId="0" fontId="24" fillId="5" borderId="1" xfId="1" applyFont="1" applyFill="1" applyBorder="1" applyAlignment="1">
      <alignment horizontal="center" vertical="center"/>
    </xf>
    <xf numFmtId="0" fontId="24" fillId="0" borderId="6" xfId="1" applyFont="1" applyFill="1" applyBorder="1" applyAlignment="1">
      <alignment horizontal="center" vertical="center"/>
    </xf>
    <xf numFmtId="0" fontId="24" fillId="0" borderId="7" xfId="1" applyFont="1" applyFill="1" applyBorder="1" applyAlignment="1">
      <alignment horizontal="center" vertical="center"/>
    </xf>
    <xf numFmtId="0" fontId="24" fillId="5" borderId="6" xfId="1" applyFont="1" applyFill="1" applyBorder="1" applyAlignment="1">
      <alignment horizontal="center" vertical="center"/>
    </xf>
    <xf numFmtId="0" fontId="24" fillId="5" borderId="7" xfId="1" applyFont="1" applyFill="1" applyBorder="1" applyAlignment="1">
      <alignment horizontal="center" vertical="center"/>
    </xf>
    <xf numFmtId="0" fontId="25" fillId="5" borderId="6" xfId="1" applyFont="1" applyFill="1" applyBorder="1" applyAlignment="1">
      <alignment horizontal="center" vertical="center"/>
    </xf>
    <xf numFmtId="0" fontId="25" fillId="5" borderId="7" xfId="1" applyFont="1" applyFill="1" applyBorder="1" applyAlignment="1">
      <alignment horizontal="center" vertical="center"/>
    </xf>
    <xf numFmtId="0" fontId="25" fillId="0" borderId="6" xfId="1" applyFont="1" applyFill="1" applyBorder="1" applyAlignment="1">
      <alignment horizontal="center" vertical="center"/>
    </xf>
    <xf numFmtId="0" fontId="25" fillId="0" borderId="7" xfId="1" applyFont="1" applyFill="1" applyBorder="1" applyAlignment="1">
      <alignment horizontal="center" vertical="center"/>
    </xf>
    <xf numFmtId="0" fontId="0" fillId="0" borderId="16" xfId="0" applyBorder="1" applyAlignment="1">
      <alignment horizontal="left" vertical="center" wrapText="1"/>
    </xf>
    <xf numFmtId="0" fontId="0" fillId="0" borderId="2" xfId="0" applyBorder="1" applyAlignment="1">
      <alignment horizontal="left" vertical="center" wrapText="1"/>
    </xf>
    <xf numFmtId="0" fontId="0" fillId="0" borderId="17" xfId="0" applyBorder="1" applyAlignment="1">
      <alignment horizontal="left" vertical="center" wrapText="1"/>
    </xf>
    <xf numFmtId="0" fontId="9" fillId="3" borderId="22" xfId="0" applyFont="1" applyFill="1" applyBorder="1" applyAlignment="1">
      <alignment horizontal="center"/>
    </xf>
    <xf numFmtId="0" fontId="9" fillId="3" borderId="23" xfId="0" applyFont="1" applyFill="1" applyBorder="1" applyAlignment="1">
      <alignment horizontal="center"/>
    </xf>
    <xf numFmtId="0" fontId="9" fillId="3" borderId="24" xfId="0" applyFont="1" applyFill="1" applyBorder="1" applyAlignment="1">
      <alignment horizontal="center"/>
    </xf>
    <xf numFmtId="0" fontId="9" fillId="3" borderId="26" xfId="0" applyFont="1" applyFill="1" applyBorder="1" applyAlignment="1">
      <alignment horizontal="center"/>
    </xf>
    <xf numFmtId="0" fontId="27" fillId="4" borderId="0" xfId="0" applyFont="1" applyFill="1" applyAlignment="1">
      <alignment horizontal="center"/>
    </xf>
    <xf numFmtId="0" fontId="34" fillId="8" borderId="44" xfId="69" applyFont="1" applyFill="1" applyBorder="1" applyAlignment="1">
      <alignment horizontal="center" vertical="center"/>
    </xf>
    <xf numFmtId="0" fontId="35" fillId="0" borderId="51" xfId="69" applyFont="1" applyBorder="1" applyAlignment="1">
      <alignment horizontal="left" vertical="center" wrapText="1"/>
    </xf>
    <xf numFmtId="0" fontId="35" fillId="0" borderId="68" xfId="69" applyFont="1" applyBorder="1" applyAlignment="1">
      <alignment horizontal="left" vertical="center" wrapText="1"/>
    </xf>
    <xf numFmtId="0" fontId="35" fillId="0" borderId="54" xfId="69" applyFont="1" applyBorder="1" applyAlignment="1">
      <alignment horizontal="left" vertical="center" wrapText="1"/>
    </xf>
    <xf numFmtId="0" fontId="35" fillId="0" borderId="69" xfId="69" applyFont="1" applyBorder="1" applyAlignment="1">
      <alignment horizontal="left" vertical="center" wrapText="1"/>
    </xf>
    <xf numFmtId="0" fontId="35" fillId="0" borderId="70" xfId="69" applyFont="1" applyBorder="1" applyAlignment="1">
      <alignment horizontal="left" vertical="center" wrapText="1"/>
    </xf>
    <xf numFmtId="0" fontId="35" fillId="0" borderId="71" xfId="69" applyFont="1" applyBorder="1" applyAlignment="1">
      <alignment horizontal="left" vertical="center" wrapText="1"/>
    </xf>
    <xf numFmtId="0" fontId="31" fillId="0" borderId="60" xfId="69" applyFont="1" applyFill="1" applyBorder="1" applyAlignment="1">
      <alignment horizontal="center" vertical="center"/>
    </xf>
    <xf numFmtId="0" fontId="31" fillId="0" borderId="44" xfId="69" applyFont="1" applyFill="1" applyBorder="1" applyAlignment="1">
      <alignment horizontal="center" vertical="center"/>
    </xf>
    <xf numFmtId="0" fontId="31" fillId="0" borderId="45" xfId="69" applyFont="1" applyFill="1" applyBorder="1" applyAlignment="1">
      <alignment horizontal="center" vertical="center"/>
    </xf>
    <xf numFmtId="0" fontId="31" fillId="0" borderId="61" xfId="69" applyFont="1" applyFill="1" applyBorder="1" applyAlignment="1">
      <alignment horizontal="center" vertical="center"/>
    </xf>
    <xf numFmtId="0" fontId="31" fillId="0" borderId="50" xfId="69" applyFont="1" applyFill="1" applyBorder="1" applyAlignment="1">
      <alignment horizontal="center" vertical="center"/>
    </xf>
    <xf numFmtId="0" fontId="31" fillId="0" borderId="51" xfId="69" applyFont="1" applyFill="1" applyBorder="1" applyAlignment="1">
      <alignment horizontal="center" vertical="center"/>
    </xf>
    <xf numFmtId="0" fontId="31" fillId="0" borderId="62" xfId="69" applyFont="1" applyFill="1" applyBorder="1" applyAlignment="1">
      <alignment horizontal="center" vertical="center"/>
    </xf>
    <xf numFmtId="0" fontId="31" fillId="0" borderId="63" xfId="69" applyFont="1" applyFill="1" applyBorder="1" applyAlignment="1">
      <alignment horizontal="center" vertical="center"/>
    </xf>
    <xf numFmtId="0" fontId="31" fillId="0" borderId="64" xfId="69" applyFont="1" applyFill="1" applyBorder="1" applyAlignment="1">
      <alignment horizontal="center" vertical="center"/>
    </xf>
    <xf numFmtId="0" fontId="0" fillId="0" borderId="0" xfId="0" applyAlignment="1">
      <alignment horizontal="right" vertical="center"/>
    </xf>
  </cellXfs>
  <cellStyles count="71">
    <cellStyle name="Comma 2" xfId="25"/>
    <cellStyle name="Comma 2 2" xfId="46"/>
    <cellStyle name="Comma 2 3" xfId="63"/>
    <cellStyle name="Comma 3" xfId="15"/>
    <cellStyle name="Comma 4" xfId="11"/>
    <cellStyle name="Comma 5" xfId="31"/>
    <cellStyle name="Komma" xfId="5" builtinId="3"/>
    <cellStyle name="Komma 2" xfId="70"/>
    <cellStyle name="Normal 2" xfId="9"/>
    <cellStyle name="Normal 2 2" xfId="65"/>
    <cellStyle name="Normal 3" xfId="36"/>
    <cellStyle name="Normal 3 2" xfId="61"/>
    <cellStyle name="Normal 4" xfId="64"/>
    <cellStyle name="Percent 2" xfId="62"/>
    <cellStyle name="Prozent" xfId="32" builtinId="5"/>
    <cellStyle name="Prozent 2" xfId="3"/>
    <cellStyle name="Prozent 2 10" xfId="67"/>
    <cellStyle name="Prozent 2 2" xfId="24"/>
    <cellStyle name="Prozent 2 2 2" xfId="30"/>
    <cellStyle name="Prozent 2 2 2 2" xfId="51"/>
    <cellStyle name="Prozent 2 2 3" xfId="56"/>
    <cellStyle name="Prozent 2 2 4" xfId="45"/>
    <cellStyle name="Prozent 2 3" xfId="21"/>
    <cellStyle name="Prozent 2 3 2" xfId="42"/>
    <cellStyle name="Prozent 2 4" xfId="17"/>
    <cellStyle name="Prozent 2 4 2" xfId="38"/>
    <cellStyle name="Prozent 2 5" xfId="13"/>
    <cellStyle name="Prozent 2 5 2" xfId="48"/>
    <cellStyle name="Prozent 2 6" xfId="7"/>
    <cellStyle name="Prozent 2 6 2" xfId="53"/>
    <cellStyle name="Prozent 2 7" xfId="27"/>
    <cellStyle name="Prozent 2 8" xfId="34"/>
    <cellStyle name="Prozent 2 9" xfId="58"/>
    <cellStyle name="Standard" xfId="0" builtinId="0"/>
    <cellStyle name="Standard 2" xfId="1"/>
    <cellStyle name="Standard 2 10" xfId="33"/>
    <cellStyle name="Standard 2 11" xfId="57"/>
    <cellStyle name="Standard 2 2" xfId="2"/>
    <cellStyle name="Standard 2 3" xfId="4"/>
    <cellStyle name="Standard 2 3 2" xfId="19"/>
    <cellStyle name="Standard 2 3 2 2" xfId="40"/>
    <cellStyle name="Standard 2 3 3" xfId="22"/>
    <cellStyle name="Standard 2 3 3 2" xfId="43"/>
    <cellStyle name="Standard 2 3 3 3" xfId="59"/>
    <cellStyle name="Standard 2 3 3 4" xfId="66"/>
    <cellStyle name="Standard 2 3 4" xfId="18"/>
    <cellStyle name="Standard 2 3 4 2" xfId="39"/>
    <cellStyle name="Standard 2 3 5" xfId="14"/>
    <cellStyle name="Standard 2 3 5 2" xfId="49"/>
    <cellStyle name="Standard 2 3 6" xfId="8"/>
    <cellStyle name="Standard 2 3 6 2" xfId="54"/>
    <cellStyle name="Standard 2 3 7" xfId="28"/>
    <cellStyle name="Standard 2 3 8" xfId="35"/>
    <cellStyle name="Standard 2 4" xfId="10"/>
    <cellStyle name="Standard 2 4 2" xfId="23"/>
    <cellStyle name="Standard 2 4 2 2" xfId="50"/>
    <cellStyle name="Standard 2 4 3" xfId="29"/>
    <cellStyle name="Standard 2 4 3 2" xfId="55"/>
    <cellStyle name="Standard 2 4 4" xfId="44"/>
    <cellStyle name="Standard 2 5" xfId="20"/>
    <cellStyle name="Standard 2 5 2" xfId="41"/>
    <cellStyle name="Standard 2 5 3" xfId="60"/>
    <cellStyle name="Standard 2 6" xfId="16"/>
    <cellStyle name="Standard 2 6 2" xfId="37"/>
    <cellStyle name="Standard 2 7" xfId="12"/>
    <cellStyle name="Standard 2 7 2" xfId="47"/>
    <cellStyle name="Standard 2 8" xfId="6"/>
    <cellStyle name="Standard 2 8 2" xfId="52"/>
    <cellStyle name="Standard 2 9" xfId="26"/>
    <cellStyle name="Standard 3 2" xfId="69"/>
    <cellStyle name="Währung" xfId="68"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66675</xdr:colOff>
      <xdr:row>13</xdr:row>
      <xdr:rowOff>76200</xdr:rowOff>
    </xdr:from>
    <xdr:to>
      <xdr:col>7</xdr:col>
      <xdr:colOff>685799</xdr:colOff>
      <xdr:row>14</xdr:row>
      <xdr:rowOff>47626</xdr:rowOff>
    </xdr:to>
    <xdr:sp macro="" textlink="">
      <xdr:nvSpPr>
        <xdr:cNvPr id="2" name="Pfeil: nach rechts 1">
          <a:extLst>
            <a:ext uri="{FF2B5EF4-FFF2-40B4-BE49-F238E27FC236}">
              <a16:creationId xmlns:a16="http://schemas.microsoft.com/office/drawing/2014/main" id="{DBAF84AA-023C-4833-B395-6291E1AD3651}"/>
            </a:ext>
          </a:extLst>
        </xdr:cNvPr>
        <xdr:cNvSpPr/>
      </xdr:nvSpPr>
      <xdr:spPr>
        <a:xfrm>
          <a:off x="6981825" y="3352800"/>
          <a:ext cx="619124" cy="161926"/>
        </a:xfrm>
        <a:prstGeom prst="rightArrow">
          <a:avLst/>
        </a:prstGeom>
        <a:solidFill>
          <a:schemeClr val="accent6">
            <a:lumMod val="60000"/>
            <a:lumOff val="40000"/>
          </a:schemeClr>
        </a:solidFill>
        <a:ln>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abSelected="1" zoomScale="90" zoomScaleNormal="90" zoomScaleSheetLayoutView="90" workbookViewId="0">
      <selection activeCell="I23" sqref="I23"/>
    </sheetView>
  </sheetViews>
  <sheetFormatPr baseColWidth="10" defaultColWidth="10.85546875" defaultRowHeight="15" x14ac:dyDescent="0.25"/>
  <cols>
    <col min="1" max="1" width="22.140625" style="1" bestFit="1" customWidth="1"/>
    <col min="2" max="2" width="16.140625" style="1" customWidth="1"/>
    <col min="3" max="3" width="15.5703125" style="33" customWidth="1"/>
    <col min="4" max="4" width="23.5703125" style="1" customWidth="1"/>
    <col min="5" max="5" width="50.140625" style="1" customWidth="1"/>
    <col min="6" max="6" width="5.85546875" style="1" customWidth="1"/>
    <col min="7" max="7" width="67" style="1" customWidth="1"/>
    <col min="8" max="8" width="69.140625" style="33" customWidth="1"/>
    <col min="9" max="9" width="34" style="1" customWidth="1"/>
    <col min="10" max="11" width="10.85546875" style="1"/>
    <col min="12" max="12" width="11.7109375" style="1" bestFit="1" customWidth="1"/>
    <col min="13" max="16384" width="10.85546875" style="1"/>
  </cols>
  <sheetData>
    <row r="1" spans="1:9" ht="30" customHeight="1" thickBot="1" x14ac:dyDescent="0.3">
      <c r="A1" s="283" t="s">
        <v>4</v>
      </c>
      <c r="B1" s="284"/>
      <c r="C1" s="284"/>
      <c r="D1" s="284"/>
      <c r="E1" s="284"/>
      <c r="F1" s="284"/>
      <c r="G1" s="284"/>
      <c r="H1" s="284"/>
      <c r="I1" s="285"/>
    </row>
    <row r="2" spans="1:9" s="270" customFormat="1" ht="30" customHeight="1" thickBot="1" x14ac:dyDescent="0.3">
      <c r="A2" s="267"/>
      <c r="B2" s="268"/>
      <c r="C2" s="268"/>
      <c r="D2" s="268"/>
      <c r="E2" s="268"/>
      <c r="F2" s="268"/>
      <c r="G2" s="268"/>
      <c r="H2" s="268"/>
      <c r="I2" s="269"/>
    </row>
    <row r="3" spans="1:9" x14ac:dyDescent="0.25">
      <c r="A3" s="5" t="s">
        <v>5</v>
      </c>
      <c r="B3" s="248"/>
      <c r="C3" s="249"/>
      <c r="D3" s="250"/>
      <c r="E3" s="250"/>
      <c r="F3" s="250"/>
      <c r="G3" s="250"/>
      <c r="H3" s="250"/>
      <c r="I3" s="251"/>
    </row>
    <row r="4" spans="1:9" x14ac:dyDescent="0.25">
      <c r="A4" s="6" t="s">
        <v>6</v>
      </c>
      <c r="B4" s="252"/>
      <c r="C4" s="253"/>
      <c r="D4" s="254"/>
      <c r="E4" s="254"/>
      <c r="F4" s="254"/>
      <c r="G4" s="254"/>
      <c r="H4" s="254"/>
      <c r="I4" s="255"/>
    </row>
    <row r="5" spans="1:9" x14ac:dyDescent="0.25">
      <c r="A5" s="6" t="s">
        <v>7</v>
      </c>
      <c r="B5" s="256"/>
      <c r="C5" s="257"/>
      <c r="D5" s="258"/>
      <c r="E5" s="258"/>
      <c r="F5" s="258"/>
      <c r="G5" s="258"/>
      <c r="H5" s="258"/>
      <c r="I5" s="259"/>
    </row>
    <row r="6" spans="1:9" ht="15.75" thickBot="1" x14ac:dyDescent="0.3">
      <c r="A6" s="7" t="s">
        <v>38</v>
      </c>
      <c r="B6" s="260"/>
      <c r="C6" s="261"/>
      <c r="D6" s="262"/>
      <c r="E6" s="262"/>
      <c r="F6" s="262"/>
      <c r="G6" s="262"/>
      <c r="H6" s="262"/>
      <c r="I6" s="263"/>
    </row>
    <row r="8" spans="1:9" ht="38.1" customHeight="1" x14ac:dyDescent="0.25">
      <c r="A8" s="3" t="s">
        <v>0</v>
      </c>
      <c r="B8" s="3" t="s">
        <v>159</v>
      </c>
      <c r="C8" s="3" t="s">
        <v>160</v>
      </c>
      <c r="D8" s="3" t="s">
        <v>1</v>
      </c>
      <c r="E8" s="287" t="s">
        <v>2</v>
      </c>
      <c r="F8" s="288"/>
      <c r="G8" s="288" t="s">
        <v>95</v>
      </c>
      <c r="H8" s="288"/>
      <c r="I8" s="20" t="s">
        <v>25</v>
      </c>
    </row>
    <row r="9" spans="1:9" ht="30" x14ac:dyDescent="0.25">
      <c r="A9" s="286" t="s">
        <v>58</v>
      </c>
      <c r="B9" s="247" t="s">
        <v>65</v>
      </c>
      <c r="C9" s="247" t="s">
        <v>65</v>
      </c>
      <c r="D9" s="247" t="s">
        <v>64</v>
      </c>
      <c r="E9" s="38" t="s">
        <v>9</v>
      </c>
      <c r="F9" s="289" t="s">
        <v>16</v>
      </c>
      <c r="G9" s="289"/>
      <c r="H9" s="51"/>
      <c r="I9" s="34"/>
    </row>
    <row r="10" spans="1:9" ht="60" x14ac:dyDescent="0.25">
      <c r="A10" s="286"/>
      <c r="B10" s="89"/>
      <c r="C10" s="89"/>
      <c r="D10" s="89"/>
      <c r="E10" s="32" t="s">
        <v>10</v>
      </c>
      <c r="F10" s="46" t="s">
        <v>16</v>
      </c>
      <c r="G10" s="45" t="s">
        <v>161</v>
      </c>
      <c r="H10" s="45"/>
      <c r="I10" s="36"/>
    </row>
    <row r="11" spans="1:9" ht="30" x14ac:dyDescent="0.25">
      <c r="A11" s="286"/>
      <c r="B11" s="89"/>
      <c r="C11" s="89"/>
      <c r="D11" s="89"/>
      <c r="E11" s="32" t="s">
        <v>11</v>
      </c>
      <c r="F11" s="46" t="s">
        <v>16</v>
      </c>
      <c r="G11" s="45" t="s">
        <v>93</v>
      </c>
      <c r="H11" s="45"/>
      <c r="I11" s="36"/>
    </row>
    <row r="12" spans="1:9" ht="76.5" customHeight="1" x14ac:dyDescent="0.25">
      <c r="A12" s="286"/>
      <c r="B12" s="89"/>
      <c r="C12" s="89"/>
      <c r="D12" s="89"/>
      <c r="E12" s="32" t="s">
        <v>12</v>
      </c>
      <c r="F12" s="46" t="s">
        <v>16</v>
      </c>
      <c r="G12" s="45" t="s">
        <v>102</v>
      </c>
      <c r="H12" s="45"/>
      <c r="I12" s="36"/>
    </row>
    <row r="13" spans="1:9" ht="30" x14ac:dyDescent="0.25">
      <c r="A13" s="286"/>
      <c r="B13" s="89"/>
      <c r="C13" s="89"/>
      <c r="D13" s="89"/>
      <c r="E13" s="38" t="s">
        <v>18</v>
      </c>
      <c r="F13" s="289" t="s">
        <v>16</v>
      </c>
      <c r="G13" s="289"/>
      <c r="H13" s="51"/>
      <c r="I13" s="36"/>
    </row>
    <row r="14" spans="1:9" ht="30" x14ac:dyDescent="0.25">
      <c r="A14" s="286"/>
      <c r="B14" s="89"/>
      <c r="C14" s="89"/>
      <c r="D14" s="89"/>
      <c r="E14" s="39" t="s">
        <v>17</v>
      </c>
      <c r="F14" s="46" t="s">
        <v>16</v>
      </c>
      <c r="G14" s="45" t="s">
        <v>59</v>
      </c>
      <c r="H14" s="45"/>
      <c r="I14" s="34"/>
    </row>
    <row r="15" spans="1:9" ht="45" x14ac:dyDescent="0.25">
      <c r="A15" s="286"/>
      <c r="B15" s="89"/>
      <c r="C15" s="89"/>
      <c r="D15" s="89"/>
      <c r="E15" s="39" t="s">
        <v>20</v>
      </c>
      <c r="F15" s="46" t="s">
        <v>16</v>
      </c>
      <c r="G15" s="45" t="s">
        <v>36</v>
      </c>
      <c r="H15" s="45"/>
      <c r="I15" s="52" t="s">
        <v>162</v>
      </c>
    </row>
    <row r="16" spans="1:9" ht="45" x14ac:dyDescent="0.25">
      <c r="A16" s="286"/>
      <c r="B16" s="89"/>
      <c r="C16" s="89"/>
      <c r="D16" s="89"/>
      <c r="E16" s="39" t="s">
        <v>98</v>
      </c>
      <c r="F16" s="46" t="s">
        <v>16</v>
      </c>
      <c r="G16" s="45" t="s">
        <v>37</v>
      </c>
      <c r="H16" s="45"/>
      <c r="I16" s="34"/>
    </row>
    <row r="17" spans="1:9" ht="75" x14ac:dyDescent="0.25">
      <c r="A17" s="286"/>
      <c r="B17" s="89"/>
      <c r="C17" s="89"/>
      <c r="D17" s="89"/>
      <c r="E17" s="38" t="s">
        <v>99</v>
      </c>
      <c r="F17" s="289" t="s">
        <v>16</v>
      </c>
      <c r="G17" s="289"/>
      <c r="H17" s="51"/>
      <c r="I17" s="52" t="s">
        <v>104</v>
      </c>
    </row>
    <row r="18" spans="1:9" ht="135" x14ac:dyDescent="0.25">
      <c r="A18" s="286"/>
      <c r="B18" s="89"/>
      <c r="C18" s="89"/>
      <c r="D18" s="89"/>
      <c r="E18" s="40" t="s">
        <v>24</v>
      </c>
      <c r="F18" s="46" t="s">
        <v>16</v>
      </c>
      <c r="G18" s="45" t="s">
        <v>100</v>
      </c>
      <c r="H18" s="45"/>
      <c r="I18" s="34"/>
    </row>
    <row r="19" spans="1:9" ht="45" x14ac:dyDescent="0.25">
      <c r="A19" s="286"/>
      <c r="B19" s="89"/>
      <c r="C19" s="89"/>
      <c r="D19" s="89"/>
      <c r="E19" s="40" t="s">
        <v>13</v>
      </c>
      <c r="F19" s="46" t="s">
        <v>16</v>
      </c>
      <c r="G19" s="47" t="s">
        <v>60</v>
      </c>
      <c r="H19" s="47"/>
      <c r="I19" s="34"/>
    </row>
    <row r="20" spans="1:9" ht="30" x14ac:dyDescent="0.25">
      <c r="A20" s="286"/>
      <c r="B20" s="89"/>
      <c r="C20" s="89"/>
      <c r="D20" s="89"/>
      <c r="E20" s="35" t="s">
        <v>14</v>
      </c>
      <c r="F20" s="289" t="s">
        <v>16</v>
      </c>
      <c r="G20" s="289"/>
      <c r="H20" s="51"/>
      <c r="I20" s="34"/>
    </row>
    <row r="21" spans="1:9" ht="30" x14ac:dyDescent="0.25">
      <c r="A21" s="286"/>
      <c r="B21" s="89"/>
      <c r="C21" s="89"/>
      <c r="D21" s="89"/>
      <c r="E21" s="18" t="s">
        <v>21</v>
      </c>
      <c r="F21" s="46" t="s">
        <v>16</v>
      </c>
      <c r="G21" s="48" t="s">
        <v>106</v>
      </c>
      <c r="H21" s="48"/>
      <c r="I21" s="37"/>
    </row>
    <row r="22" spans="1:9" ht="45" x14ac:dyDescent="0.25">
      <c r="A22" s="286"/>
      <c r="B22" s="89"/>
      <c r="C22" s="89"/>
      <c r="D22" s="89"/>
      <c r="E22" s="19" t="s">
        <v>22</v>
      </c>
      <c r="F22" s="46" t="s">
        <v>16</v>
      </c>
      <c r="G22" s="48" t="s">
        <v>105</v>
      </c>
      <c r="H22" s="48"/>
      <c r="I22" s="37"/>
    </row>
    <row r="23" spans="1:9" ht="45" x14ac:dyDescent="0.25">
      <c r="A23" s="286"/>
      <c r="B23" s="89"/>
      <c r="C23" s="89"/>
      <c r="D23" s="89"/>
      <c r="E23" s="36" t="s">
        <v>112</v>
      </c>
      <c r="F23" s="46" t="s">
        <v>16</v>
      </c>
      <c r="G23" s="49" t="s">
        <v>107</v>
      </c>
      <c r="H23" s="49"/>
      <c r="I23" s="52" t="s">
        <v>113</v>
      </c>
    </row>
    <row r="24" spans="1:9" s="4" customFormat="1" ht="120" x14ac:dyDescent="0.25">
      <c r="A24" s="286"/>
      <c r="B24" s="89"/>
      <c r="C24" s="89"/>
      <c r="D24" s="89"/>
      <c r="E24" s="31" t="s">
        <v>91</v>
      </c>
      <c r="F24" s="50" t="s">
        <v>16</v>
      </c>
      <c r="G24" s="47" t="s">
        <v>66</v>
      </c>
      <c r="H24" s="47" t="s">
        <v>73</v>
      </c>
      <c r="I24" s="52" t="s">
        <v>108</v>
      </c>
    </row>
    <row r="25" spans="1:9" ht="150" x14ac:dyDescent="0.25">
      <c r="A25" s="286"/>
      <c r="B25" s="89"/>
      <c r="C25" s="89"/>
      <c r="D25" s="89"/>
      <c r="E25" s="31" t="s">
        <v>34</v>
      </c>
      <c r="F25" s="50" t="s">
        <v>16</v>
      </c>
      <c r="G25" s="47" t="s">
        <v>68</v>
      </c>
      <c r="H25" s="47" t="s">
        <v>94</v>
      </c>
      <c r="I25" s="52" t="s">
        <v>109</v>
      </c>
    </row>
    <row r="26" spans="1:9" ht="45" x14ac:dyDescent="0.25">
      <c r="A26" s="286"/>
      <c r="B26" s="89"/>
      <c r="C26" s="89"/>
      <c r="D26" s="89"/>
      <c r="E26" s="83" t="s">
        <v>96</v>
      </c>
      <c r="F26" s="80" t="s">
        <v>16</v>
      </c>
      <c r="G26" s="82" t="s">
        <v>67</v>
      </c>
      <c r="H26" s="82"/>
      <c r="I26" s="87" t="s">
        <v>97</v>
      </c>
    </row>
    <row r="27" spans="1:9" ht="45" x14ac:dyDescent="0.25">
      <c r="A27" s="286"/>
      <c r="B27" s="89"/>
      <c r="C27" s="89"/>
      <c r="D27" s="89"/>
      <c r="E27" s="38" t="s">
        <v>15</v>
      </c>
      <c r="F27" s="289" t="s">
        <v>35</v>
      </c>
      <c r="G27" s="289"/>
      <c r="H27" s="51"/>
      <c r="I27" s="88"/>
    </row>
    <row r="28" spans="1:9" ht="45" x14ac:dyDescent="0.25">
      <c r="A28" s="286"/>
      <c r="B28" s="89"/>
      <c r="C28" s="89"/>
      <c r="D28" s="89"/>
      <c r="E28" s="84" t="s">
        <v>92</v>
      </c>
      <c r="F28" s="290" t="s">
        <v>16</v>
      </c>
      <c r="G28" s="290"/>
      <c r="H28" s="85"/>
      <c r="I28" s="87" t="s">
        <v>97</v>
      </c>
    </row>
    <row r="29" spans="1:9" ht="51" x14ac:dyDescent="0.25">
      <c r="A29" s="286"/>
      <c r="B29" s="89"/>
      <c r="C29" s="89"/>
      <c r="D29" s="89"/>
      <c r="E29" s="78" t="s">
        <v>53</v>
      </c>
      <c r="F29" s="80" t="s">
        <v>16</v>
      </c>
      <c r="G29" s="81" t="s">
        <v>61</v>
      </c>
      <c r="H29" s="81"/>
      <c r="I29" s="87" t="s">
        <v>97</v>
      </c>
    </row>
    <row r="30" spans="1:9" ht="45" x14ac:dyDescent="0.25">
      <c r="A30" s="286"/>
      <c r="B30" s="89"/>
      <c r="C30" s="89"/>
      <c r="D30" s="89"/>
      <c r="E30" s="79" t="s">
        <v>54</v>
      </c>
      <c r="F30" s="80" t="s">
        <v>16</v>
      </c>
      <c r="G30" s="82" t="s">
        <v>62</v>
      </c>
      <c r="H30" s="82"/>
      <c r="I30" s="87" t="s">
        <v>97</v>
      </c>
    </row>
    <row r="31" spans="1:9" ht="45" x14ac:dyDescent="0.25">
      <c r="A31" s="286"/>
      <c r="B31" s="89"/>
      <c r="C31" s="89"/>
      <c r="D31" s="89"/>
      <c r="E31" s="79" t="s">
        <v>55</v>
      </c>
      <c r="F31" s="80" t="s">
        <v>16</v>
      </c>
      <c r="G31" s="82" t="s">
        <v>63</v>
      </c>
      <c r="H31" s="82"/>
      <c r="I31" s="87" t="s">
        <v>97</v>
      </c>
    </row>
    <row r="32" spans="1:9" ht="30" x14ac:dyDescent="0.25">
      <c r="A32" s="286"/>
      <c r="B32" s="90"/>
      <c r="C32" s="90"/>
      <c r="D32" s="90"/>
      <c r="E32" s="79" t="s">
        <v>56</v>
      </c>
      <c r="F32" s="80" t="s">
        <v>16</v>
      </c>
      <c r="G32" s="82" t="s">
        <v>57</v>
      </c>
      <c r="H32" s="82"/>
      <c r="I32" s="87" t="s">
        <v>97</v>
      </c>
    </row>
  </sheetData>
  <mergeCells count="10">
    <mergeCell ref="A1:I1"/>
    <mergeCell ref="A9:A32"/>
    <mergeCell ref="E8:F8"/>
    <mergeCell ref="F9:G9"/>
    <mergeCell ref="F13:G13"/>
    <mergeCell ref="F17:G17"/>
    <mergeCell ref="F20:G20"/>
    <mergeCell ref="F27:G27"/>
    <mergeCell ref="F28:G28"/>
    <mergeCell ref="G8:H8"/>
  </mergeCells>
  <dataValidations disablePrompts="1" count="1">
    <dataValidation type="list" allowBlank="1" showInputMessage="1" showErrorMessage="1" sqref="F20:H20 F17:H17 F13:H13 F9:F12 F14:F16 F18:F19 G27:H28 F21:F32">
      <formula1>"Ja,Nein"</formula1>
    </dataValidation>
  </dataValidations>
  <pageMargins left="0.7" right="0.7" top="0.78740157499999996" bottom="0.78740157499999996" header="0.3" footer="0.3"/>
  <pageSetup paperSize="9" scale="44" orientation="portrait" r:id="rId1"/>
  <headerFooter>
    <oddHeader>&amp;R&amp;G</oddHeader>
  </headerFooter>
  <colBreaks count="1" manualBreakCount="1">
    <brk id="8"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B19" zoomScale="85" zoomScaleNormal="85" zoomScaleSheetLayoutView="90" workbookViewId="0">
      <selection activeCell="G30" sqref="G30"/>
    </sheetView>
  </sheetViews>
  <sheetFormatPr baseColWidth="10" defaultColWidth="10.85546875" defaultRowHeight="15" x14ac:dyDescent="0.25"/>
  <cols>
    <col min="1" max="1" width="22.140625" style="1" bestFit="1" customWidth="1"/>
    <col min="2" max="2" width="16.140625" style="1" customWidth="1"/>
    <col min="3" max="3" width="16.140625" style="33" customWidth="1"/>
    <col min="4" max="4" width="16.140625" style="1" customWidth="1"/>
    <col min="5" max="5" width="50.140625" style="1" customWidth="1"/>
    <col min="6" max="6" width="5.85546875" style="33" customWidth="1"/>
    <col min="7" max="7" width="79.5703125" style="1" customWidth="1"/>
    <col min="8" max="8" width="61.28515625" style="33" customWidth="1"/>
    <col min="9" max="9" width="39.7109375" style="1" customWidth="1"/>
    <col min="10" max="16384" width="10.85546875" style="1"/>
  </cols>
  <sheetData>
    <row r="1" spans="1:9" ht="30" customHeight="1" thickBot="1" x14ac:dyDescent="0.3">
      <c r="A1" s="283" t="s">
        <v>4</v>
      </c>
      <c r="B1" s="284"/>
      <c r="C1" s="284"/>
      <c r="D1" s="284"/>
      <c r="E1" s="284"/>
      <c r="F1" s="284"/>
      <c r="G1" s="284"/>
      <c r="H1" s="42"/>
      <c r="I1" s="8"/>
    </row>
    <row r="2" spans="1:9" s="270" customFormat="1" ht="30" customHeight="1" thickBot="1" x14ac:dyDescent="0.3">
      <c r="A2" s="267"/>
      <c r="B2" s="268"/>
      <c r="C2" s="268"/>
      <c r="D2" s="268"/>
      <c r="E2" s="268"/>
      <c r="F2" s="268"/>
      <c r="G2" s="268"/>
      <c r="H2" s="268"/>
      <c r="I2" s="269"/>
    </row>
    <row r="3" spans="1:9" x14ac:dyDescent="0.25">
      <c r="A3" s="5" t="s">
        <v>5</v>
      </c>
      <c r="B3" s="248"/>
      <c r="C3" s="249"/>
      <c r="D3" s="250"/>
      <c r="E3" s="250"/>
      <c r="F3" s="250"/>
      <c r="G3" s="250"/>
      <c r="H3" s="250"/>
      <c r="I3" s="251"/>
    </row>
    <row r="4" spans="1:9" x14ac:dyDescent="0.25">
      <c r="A4" s="6" t="s">
        <v>6</v>
      </c>
      <c r="B4" s="252"/>
      <c r="C4" s="253"/>
      <c r="D4" s="254"/>
      <c r="E4" s="254"/>
      <c r="F4" s="254"/>
      <c r="G4" s="254"/>
      <c r="H4" s="254"/>
      <c r="I4" s="255"/>
    </row>
    <row r="5" spans="1:9" x14ac:dyDescent="0.25">
      <c r="A5" s="6" t="s">
        <v>7</v>
      </c>
      <c r="B5" s="256"/>
      <c r="C5" s="257"/>
      <c r="D5" s="258"/>
      <c r="E5" s="258"/>
      <c r="F5" s="258"/>
      <c r="G5" s="258"/>
      <c r="H5" s="258"/>
      <c r="I5" s="259"/>
    </row>
    <row r="6" spans="1:9" ht="15.75" thickBot="1" x14ac:dyDescent="0.3">
      <c r="A6" s="7" t="s">
        <v>38</v>
      </c>
      <c r="B6" s="260"/>
      <c r="C6" s="261"/>
      <c r="D6" s="262"/>
      <c r="E6" s="262"/>
      <c r="F6" s="265"/>
      <c r="G6" s="262"/>
      <c r="H6" s="262"/>
      <c r="I6" s="263"/>
    </row>
    <row r="8" spans="1:9" ht="45" x14ac:dyDescent="0.25">
      <c r="A8" s="3" t="s">
        <v>0</v>
      </c>
      <c r="B8" s="3" t="s">
        <v>159</v>
      </c>
      <c r="C8" s="3" t="s">
        <v>160</v>
      </c>
      <c r="D8" s="3" t="s">
        <v>1</v>
      </c>
      <c r="E8" s="287" t="s">
        <v>2</v>
      </c>
      <c r="F8" s="288"/>
      <c r="G8" s="288"/>
      <c r="H8" s="43"/>
      <c r="I8" s="20" t="s">
        <v>25</v>
      </c>
    </row>
    <row r="9" spans="1:9" ht="30" x14ac:dyDescent="0.25">
      <c r="A9" s="286" t="s">
        <v>3</v>
      </c>
      <c r="B9" s="247" t="s">
        <v>65</v>
      </c>
      <c r="C9" s="247" t="s">
        <v>65</v>
      </c>
      <c r="D9" s="247" t="s">
        <v>64</v>
      </c>
      <c r="E9" s="38" t="s">
        <v>28</v>
      </c>
      <c r="F9" s="291" t="s">
        <v>16</v>
      </c>
      <c r="G9" s="292"/>
      <c r="H9" s="51"/>
      <c r="I9" s="34"/>
    </row>
    <row r="10" spans="1:9" ht="60" x14ac:dyDescent="0.25">
      <c r="A10" s="286"/>
      <c r="B10" s="89"/>
      <c r="C10" s="89"/>
      <c r="D10" s="89"/>
      <c r="E10" s="32" t="s">
        <v>10</v>
      </c>
      <c r="F10" s="46" t="s">
        <v>16</v>
      </c>
      <c r="G10" s="45" t="s">
        <v>161</v>
      </c>
      <c r="H10" s="45"/>
      <c r="I10" s="36"/>
    </row>
    <row r="11" spans="1:9" ht="30" x14ac:dyDescent="0.25">
      <c r="A11" s="286"/>
      <c r="B11" s="89"/>
      <c r="C11" s="89"/>
      <c r="D11" s="89"/>
      <c r="E11" s="32" t="s">
        <v>29</v>
      </c>
      <c r="F11" s="46" t="s">
        <v>16</v>
      </c>
      <c r="G11" s="45" t="s">
        <v>101</v>
      </c>
      <c r="H11" s="45"/>
      <c r="I11" s="36"/>
    </row>
    <row r="12" spans="1:9" ht="60" x14ac:dyDescent="0.25">
      <c r="A12" s="286"/>
      <c r="B12" s="89"/>
      <c r="C12" s="89"/>
      <c r="D12" s="89"/>
      <c r="E12" s="32" t="s">
        <v>30</v>
      </c>
      <c r="F12" s="46" t="s">
        <v>16</v>
      </c>
      <c r="G12" s="45" t="s">
        <v>110</v>
      </c>
      <c r="H12" s="45"/>
      <c r="I12" s="36"/>
    </row>
    <row r="13" spans="1:9" ht="30" x14ac:dyDescent="0.25">
      <c r="A13" s="286"/>
      <c r="B13" s="89"/>
      <c r="C13" s="89"/>
      <c r="D13" s="89"/>
      <c r="E13" s="38" t="s">
        <v>18</v>
      </c>
      <c r="F13" s="291" t="s">
        <v>16</v>
      </c>
      <c r="G13" s="292"/>
      <c r="H13" s="51"/>
      <c r="I13" s="36"/>
    </row>
    <row r="14" spans="1:9" ht="30" x14ac:dyDescent="0.25">
      <c r="A14" s="286"/>
      <c r="B14" s="89"/>
      <c r="C14" s="89"/>
      <c r="D14" s="89"/>
      <c r="E14" s="39" t="s">
        <v>17</v>
      </c>
      <c r="F14" s="46" t="s">
        <v>16</v>
      </c>
      <c r="G14" s="45" t="s">
        <v>59</v>
      </c>
      <c r="H14" s="45"/>
      <c r="I14" s="34"/>
    </row>
    <row r="15" spans="1:9" ht="45" x14ac:dyDescent="0.25">
      <c r="A15" s="286"/>
      <c r="B15" s="89"/>
      <c r="C15" s="89"/>
      <c r="D15" s="89"/>
      <c r="E15" s="39" t="s">
        <v>20</v>
      </c>
      <c r="F15" s="46" t="s">
        <v>16</v>
      </c>
      <c r="G15" s="45" t="s">
        <v>36</v>
      </c>
      <c r="H15" s="45"/>
      <c r="I15" s="52" t="s">
        <v>103</v>
      </c>
    </row>
    <row r="16" spans="1:9" ht="30" x14ac:dyDescent="0.25">
      <c r="A16" s="286"/>
      <c r="B16" s="89"/>
      <c r="C16" s="89"/>
      <c r="D16" s="89"/>
      <c r="E16" s="39" t="s">
        <v>19</v>
      </c>
      <c r="F16" s="46" t="s">
        <v>16</v>
      </c>
      <c r="G16" s="45" t="s">
        <v>37</v>
      </c>
      <c r="H16" s="45"/>
      <c r="I16" s="34"/>
    </row>
    <row r="17" spans="1:9" ht="75" x14ac:dyDescent="0.25">
      <c r="A17" s="286"/>
      <c r="B17" s="89"/>
      <c r="C17" s="89"/>
      <c r="D17" s="89"/>
      <c r="E17" s="38" t="s">
        <v>99</v>
      </c>
      <c r="F17" s="291" t="s">
        <v>16</v>
      </c>
      <c r="G17" s="292"/>
      <c r="H17" s="51"/>
      <c r="I17" s="52" t="s">
        <v>104</v>
      </c>
    </row>
    <row r="18" spans="1:9" ht="120" x14ac:dyDescent="0.25">
      <c r="A18" s="286"/>
      <c r="B18" s="89"/>
      <c r="C18" s="89"/>
      <c r="D18" s="89"/>
      <c r="E18" s="40" t="s">
        <v>24</v>
      </c>
      <c r="F18" s="46" t="s">
        <v>16</v>
      </c>
      <c r="G18" s="45" t="s">
        <v>100</v>
      </c>
      <c r="H18" s="45"/>
      <c r="I18" s="34"/>
    </row>
    <row r="19" spans="1:9" ht="45" x14ac:dyDescent="0.25">
      <c r="A19" s="286"/>
      <c r="B19" s="89"/>
      <c r="C19" s="89"/>
      <c r="D19" s="89"/>
      <c r="E19" s="40" t="s">
        <v>13</v>
      </c>
      <c r="F19" s="46" t="s">
        <v>16</v>
      </c>
      <c r="G19" s="47" t="s">
        <v>60</v>
      </c>
      <c r="H19" s="47"/>
      <c r="I19" s="34"/>
    </row>
    <row r="20" spans="1:9" ht="30" x14ac:dyDescent="0.25">
      <c r="A20" s="286"/>
      <c r="B20" s="89"/>
      <c r="C20" s="89"/>
      <c r="D20" s="89"/>
      <c r="E20" s="35" t="s">
        <v>14</v>
      </c>
      <c r="F20" s="291" t="s">
        <v>16</v>
      </c>
      <c r="G20" s="292"/>
      <c r="H20" s="51"/>
      <c r="I20" s="34"/>
    </row>
    <row r="21" spans="1:9" ht="30" x14ac:dyDescent="0.25">
      <c r="A21" s="286"/>
      <c r="B21" s="89"/>
      <c r="C21" s="89"/>
      <c r="D21" s="89"/>
      <c r="E21" s="18" t="s">
        <v>21</v>
      </c>
      <c r="F21" s="46" t="s">
        <v>16</v>
      </c>
      <c r="G21" s="48" t="s">
        <v>106</v>
      </c>
      <c r="H21" s="48"/>
      <c r="I21" s="34"/>
    </row>
    <row r="22" spans="1:9" ht="45" x14ac:dyDescent="0.25">
      <c r="A22" s="286"/>
      <c r="B22" s="89"/>
      <c r="C22" s="89"/>
      <c r="D22" s="89"/>
      <c r="E22" s="19" t="s">
        <v>22</v>
      </c>
      <c r="F22" s="46" t="s">
        <v>16</v>
      </c>
      <c r="G22" s="48" t="s">
        <v>105</v>
      </c>
      <c r="H22" s="48"/>
      <c r="I22" s="34"/>
    </row>
    <row r="23" spans="1:9" ht="45" x14ac:dyDescent="0.25">
      <c r="A23" s="286"/>
      <c r="B23" s="89"/>
      <c r="C23" s="89"/>
      <c r="D23" s="89"/>
      <c r="E23" s="36" t="s">
        <v>112</v>
      </c>
      <c r="F23" s="46" t="s">
        <v>16</v>
      </c>
      <c r="G23" s="49" t="s">
        <v>107</v>
      </c>
      <c r="H23" s="49"/>
      <c r="I23" s="52" t="s">
        <v>113</v>
      </c>
    </row>
    <row r="24" spans="1:9" s="4" customFormat="1" ht="135" x14ac:dyDescent="0.25">
      <c r="A24" s="286"/>
      <c r="B24" s="89"/>
      <c r="C24" s="89"/>
      <c r="D24" s="89"/>
      <c r="E24" s="31" t="s">
        <v>23</v>
      </c>
      <c r="F24" s="50" t="s">
        <v>16</v>
      </c>
      <c r="G24" s="47" t="s">
        <v>69</v>
      </c>
      <c r="H24" s="47" t="s">
        <v>74</v>
      </c>
      <c r="I24" s="34"/>
    </row>
    <row r="25" spans="1:9" ht="103.5" customHeight="1" x14ac:dyDescent="0.25">
      <c r="A25" s="286"/>
      <c r="B25" s="89"/>
      <c r="C25" s="89"/>
      <c r="D25" s="89"/>
      <c r="E25" s="31" t="s">
        <v>26</v>
      </c>
      <c r="F25" s="50" t="s">
        <v>16</v>
      </c>
      <c r="G25" s="48" t="s">
        <v>70</v>
      </c>
      <c r="H25" s="48"/>
      <c r="I25" s="34"/>
    </row>
    <row r="26" spans="1:9" s="33" customFormat="1" ht="45" x14ac:dyDescent="0.25">
      <c r="A26" s="286"/>
      <c r="B26" s="89"/>
      <c r="C26" s="89"/>
      <c r="D26" s="89"/>
      <c r="E26" s="83" t="s">
        <v>111</v>
      </c>
      <c r="F26" s="80" t="s">
        <v>16</v>
      </c>
      <c r="G26" s="82" t="s">
        <v>67</v>
      </c>
      <c r="H26" s="82"/>
      <c r="I26" s="87" t="s">
        <v>97</v>
      </c>
    </row>
    <row r="27" spans="1:9" s="33" customFormat="1" ht="45" x14ac:dyDescent="0.25">
      <c r="A27" s="286"/>
      <c r="B27" s="89"/>
      <c r="C27" s="89"/>
      <c r="D27" s="89"/>
      <c r="E27" s="38" t="s">
        <v>15</v>
      </c>
      <c r="F27" s="291" t="s">
        <v>16</v>
      </c>
      <c r="G27" s="292"/>
      <c r="H27" s="51"/>
      <c r="I27" s="41"/>
    </row>
    <row r="28" spans="1:9" s="33" customFormat="1" ht="45" x14ac:dyDescent="0.25">
      <c r="A28" s="286"/>
      <c r="B28" s="89"/>
      <c r="C28" s="89"/>
      <c r="D28" s="89"/>
      <c r="E28" s="84" t="s">
        <v>52</v>
      </c>
      <c r="F28" s="293" t="s">
        <v>16</v>
      </c>
      <c r="G28" s="294"/>
      <c r="H28" s="85"/>
      <c r="I28" s="87" t="s">
        <v>97</v>
      </c>
    </row>
    <row r="29" spans="1:9" s="33" customFormat="1" ht="51" x14ac:dyDescent="0.25">
      <c r="A29" s="286"/>
      <c r="B29" s="89"/>
      <c r="C29" s="89"/>
      <c r="D29" s="89"/>
      <c r="E29" s="78" t="s">
        <v>53</v>
      </c>
      <c r="F29" s="80" t="s">
        <v>16</v>
      </c>
      <c r="G29" s="81" t="s">
        <v>61</v>
      </c>
      <c r="H29" s="81"/>
      <c r="I29" s="87" t="s">
        <v>97</v>
      </c>
    </row>
    <row r="30" spans="1:9" s="33" customFormat="1" ht="45" x14ac:dyDescent="0.25">
      <c r="A30" s="286"/>
      <c r="B30" s="89"/>
      <c r="C30" s="89"/>
      <c r="D30" s="89"/>
      <c r="E30" s="79" t="s">
        <v>54</v>
      </c>
      <c r="F30" s="80" t="s">
        <v>16</v>
      </c>
      <c r="G30" s="82" t="s">
        <v>62</v>
      </c>
      <c r="H30" s="82"/>
      <c r="I30" s="87" t="s">
        <v>97</v>
      </c>
    </row>
    <row r="31" spans="1:9" s="33" customFormat="1" ht="45" x14ac:dyDescent="0.25">
      <c r="A31" s="286"/>
      <c r="B31" s="89"/>
      <c r="C31" s="89"/>
      <c r="D31" s="89"/>
      <c r="E31" s="79" t="s">
        <v>55</v>
      </c>
      <c r="F31" s="80" t="s">
        <v>16</v>
      </c>
      <c r="G31" s="82" t="s">
        <v>63</v>
      </c>
      <c r="H31" s="82"/>
      <c r="I31" s="87" t="s">
        <v>97</v>
      </c>
    </row>
    <row r="32" spans="1:9" s="33" customFormat="1" ht="30" x14ac:dyDescent="0.25">
      <c r="A32" s="286"/>
      <c r="B32" s="90"/>
      <c r="C32" s="90"/>
      <c r="D32" s="90"/>
      <c r="E32" s="79" t="s">
        <v>56</v>
      </c>
      <c r="F32" s="80" t="s">
        <v>16</v>
      </c>
      <c r="G32" s="82" t="s">
        <v>57</v>
      </c>
      <c r="H32" s="82"/>
      <c r="I32" s="87" t="s">
        <v>97</v>
      </c>
    </row>
  </sheetData>
  <mergeCells count="9">
    <mergeCell ref="A9:A32"/>
    <mergeCell ref="A1:G1"/>
    <mergeCell ref="E8:G8"/>
    <mergeCell ref="F9:G9"/>
    <mergeCell ref="F13:G13"/>
    <mergeCell ref="F17:G17"/>
    <mergeCell ref="F20:G20"/>
    <mergeCell ref="F27:G27"/>
    <mergeCell ref="F28:G28"/>
  </mergeCells>
  <dataValidations disablePrompts="1" count="1">
    <dataValidation type="list" allowBlank="1" showInputMessage="1" showErrorMessage="1" sqref="H20 H9 H13 H17 H27:H28 F9:F32">
      <formula1>"Ja,Nein"</formula1>
    </dataValidation>
  </dataValidations>
  <pageMargins left="0.7" right="0.7" top="0.78740157499999996" bottom="0.78740157499999996" header="0.3" footer="0.3"/>
  <pageSetup paperSize="9" scale="58" orientation="portrait" r:id="rId1"/>
  <headerFooter>
    <oddHeader>&amp;R&amp;G</oddHeader>
  </headerFooter>
  <colBreaks count="1" manualBreakCount="1">
    <brk id="8"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topLeftCell="B1" zoomScale="90" zoomScaleNormal="90" zoomScaleSheetLayoutView="90" workbookViewId="0">
      <selection activeCell="E10" sqref="E10"/>
    </sheetView>
  </sheetViews>
  <sheetFormatPr baseColWidth="10" defaultColWidth="10.85546875" defaultRowHeight="15" x14ac:dyDescent="0.25"/>
  <cols>
    <col min="1" max="1" width="22.140625" style="1" bestFit="1" customWidth="1"/>
    <col min="2" max="2" width="16.140625" style="1" customWidth="1"/>
    <col min="3" max="3" width="16.140625" style="33" customWidth="1"/>
    <col min="4" max="4" width="16.140625" style="1" customWidth="1"/>
    <col min="5" max="5" width="56.42578125" style="1" customWidth="1"/>
    <col min="6" max="6" width="5.85546875" style="33" customWidth="1"/>
    <col min="7" max="7" width="61.140625" style="1" customWidth="1"/>
    <col min="8" max="8" width="43.85546875" style="1" customWidth="1"/>
    <col min="9" max="16384" width="10.85546875" style="1"/>
  </cols>
  <sheetData>
    <row r="1" spans="1:8" ht="30" customHeight="1" thickBot="1" x14ac:dyDescent="0.3">
      <c r="A1" s="283" t="s">
        <v>4</v>
      </c>
      <c r="B1" s="284"/>
      <c r="C1" s="284"/>
      <c r="D1" s="284"/>
      <c r="E1" s="284"/>
      <c r="F1" s="284"/>
      <c r="G1" s="284"/>
      <c r="H1" s="8"/>
    </row>
    <row r="2" spans="1:8" s="270" customFormat="1" ht="30" customHeight="1" thickBot="1" x14ac:dyDescent="0.3">
      <c r="A2" s="267"/>
      <c r="B2" s="268"/>
      <c r="C2" s="268"/>
      <c r="D2" s="268"/>
      <c r="E2" s="268"/>
      <c r="F2" s="268"/>
      <c r="G2" s="268"/>
      <c r="H2" s="269"/>
    </row>
    <row r="3" spans="1:8" x14ac:dyDescent="0.25">
      <c r="A3" s="5" t="s">
        <v>5</v>
      </c>
      <c r="B3" s="248"/>
      <c r="C3" s="249"/>
      <c r="D3" s="250"/>
      <c r="E3" s="250"/>
      <c r="F3" s="250"/>
      <c r="G3" s="250"/>
      <c r="H3" s="251"/>
    </row>
    <row r="4" spans="1:8" x14ac:dyDescent="0.25">
      <c r="A4" s="6" t="s">
        <v>6</v>
      </c>
      <c r="B4" s="252"/>
      <c r="C4" s="253"/>
      <c r="D4" s="254"/>
      <c r="E4" s="254"/>
      <c r="F4" s="254"/>
      <c r="G4" s="254"/>
      <c r="H4" s="255"/>
    </row>
    <row r="5" spans="1:8" x14ac:dyDescent="0.25">
      <c r="A5" s="6" t="s">
        <v>7</v>
      </c>
      <c r="B5" s="256"/>
      <c r="C5" s="257"/>
      <c r="D5" s="258"/>
      <c r="E5" s="258"/>
      <c r="F5" s="258"/>
      <c r="G5" s="258"/>
      <c r="H5" s="259"/>
    </row>
    <row r="6" spans="1:8" ht="15.75" thickBot="1" x14ac:dyDescent="0.3">
      <c r="A6" s="7" t="s">
        <v>8</v>
      </c>
      <c r="B6" s="264"/>
      <c r="C6" s="265"/>
      <c r="D6" s="265"/>
      <c r="E6" s="265"/>
      <c r="F6" s="265"/>
      <c r="G6" s="265"/>
      <c r="H6" s="266"/>
    </row>
    <row r="8" spans="1:8" ht="45" x14ac:dyDescent="0.25">
      <c r="A8" s="3" t="s">
        <v>0</v>
      </c>
      <c r="B8" s="3" t="s">
        <v>159</v>
      </c>
      <c r="C8" s="3" t="s">
        <v>160</v>
      </c>
      <c r="D8" s="3" t="s">
        <v>1</v>
      </c>
      <c r="E8" s="287" t="s">
        <v>2</v>
      </c>
      <c r="F8" s="288"/>
      <c r="G8" s="288"/>
      <c r="H8" s="20" t="s">
        <v>25</v>
      </c>
    </row>
    <row r="9" spans="1:8" ht="30" x14ac:dyDescent="0.25">
      <c r="A9" s="286" t="s">
        <v>27</v>
      </c>
      <c r="B9" s="247" t="s">
        <v>65</v>
      </c>
      <c r="C9" s="247" t="s">
        <v>65</v>
      </c>
      <c r="D9" s="247" t="s">
        <v>64</v>
      </c>
      <c r="E9" s="12" t="s">
        <v>31</v>
      </c>
      <c r="F9" s="291" t="s">
        <v>16</v>
      </c>
      <c r="G9" s="292"/>
      <c r="H9" s="2"/>
    </row>
    <row r="10" spans="1:8" ht="60" x14ac:dyDescent="0.25">
      <c r="A10" s="286"/>
      <c r="B10" s="89"/>
      <c r="C10" s="89"/>
      <c r="D10" s="89"/>
      <c r="E10" s="13" t="s">
        <v>10</v>
      </c>
      <c r="F10" s="46" t="s">
        <v>16</v>
      </c>
      <c r="G10" s="45" t="s">
        <v>161</v>
      </c>
      <c r="H10" s="9"/>
    </row>
    <row r="11" spans="1:8" ht="30" x14ac:dyDescent="0.25">
      <c r="A11" s="286"/>
      <c r="B11" s="89"/>
      <c r="C11" s="89"/>
      <c r="D11" s="89"/>
      <c r="E11" s="13" t="s">
        <v>29</v>
      </c>
      <c r="F11" s="46" t="s">
        <v>16</v>
      </c>
      <c r="G11" s="45" t="s">
        <v>114</v>
      </c>
      <c r="H11" s="9"/>
    </row>
    <row r="12" spans="1:8" ht="75" x14ac:dyDescent="0.25">
      <c r="A12" s="286"/>
      <c r="B12" s="89"/>
      <c r="C12" s="89"/>
      <c r="D12" s="89"/>
      <c r="E12" s="13" t="s">
        <v>32</v>
      </c>
      <c r="F12" s="46" t="s">
        <v>16</v>
      </c>
      <c r="G12" s="45" t="s">
        <v>115</v>
      </c>
      <c r="H12" s="9"/>
    </row>
    <row r="13" spans="1:8" ht="30" x14ac:dyDescent="0.25">
      <c r="A13" s="286"/>
      <c r="B13" s="89"/>
      <c r="C13" s="89"/>
      <c r="D13" s="89"/>
      <c r="E13" s="11" t="s">
        <v>18</v>
      </c>
      <c r="F13" s="291" t="s">
        <v>16</v>
      </c>
      <c r="G13" s="292"/>
      <c r="H13" s="9"/>
    </row>
    <row r="14" spans="1:8" x14ac:dyDescent="0.25">
      <c r="A14" s="286"/>
      <c r="B14" s="89"/>
      <c r="C14" s="89"/>
      <c r="D14" s="89"/>
      <c r="E14" s="16" t="s">
        <v>17</v>
      </c>
      <c r="F14" s="46" t="s">
        <v>16</v>
      </c>
      <c r="G14" s="45" t="s">
        <v>59</v>
      </c>
      <c r="H14" s="2"/>
    </row>
    <row r="15" spans="1:8" ht="45" x14ac:dyDescent="0.25">
      <c r="A15" s="286"/>
      <c r="B15" s="89"/>
      <c r="C15" s="89"/>
      <c r="D15" s="89"/>
      <c r="E15" s="17" t="s">
        <v>20</v>
      </c>
      <c r="F15" s="46" t="s">
        <v>16</v>
      </c>
      <c r="G15" s="45" t="s">
        <v>36</v>
      </c>
      <c r="H15" s="52" t="s">
        <v>103</v>
      </c>
    </row>
    <row r="16" spans="1:8" ht="30" x14ac:dyDescent="0.25">
      <c r="A16" s="286"/>
      <c r="B16" s="89"/>
      <c r="C16" s="89"/>
      <c r="D16" s="89"/>
      <c r="E16" s="17" t="s">
        <v>19</v>
      </c>
      <c r="F16" s="46" t="s">
        <v>16</v>
      </c>
      <c r="G16" s="45" t="s">
        <v>37</v>
      </c>
      <c r="H16" s="2"/>
    </row>
    <row r="17" spans="1:8" ht="60" x14ac:dyDescent="0.25">
      <c r="A17" s="286"/>
      <c r="B17" s="89"/>
      <c r="C17" s="89"/>
      <c r="D17" s="89"/>
      <c r="E17" s="38" t="s">
        <v>99</v>
      </c>
      <c r="F17" s="291" t="s">
        <v>16</v>
      </c>
      <c r="G17" s="292"/>
      <c r="H17" s="52" t="s">
        <v>104</v>
      </c>
    </row>
    <row r="18" spans="1:8" ht="135" x14ac:dyDescent="0.25">
      <c r="A18" s="286"/>
      <c r="B18" s="89"/>
      <c r="C18" s="89"/>
      <c r="D18" s="89"/>
      <c r="E18" s="14" t="s">
        <v>24</v>
      </c>
      <c r="F18" s="46" t="s">
        <v>16</v>
      </c>
      <c r="G18" s="45" t="s">
        <v>100</v>
      </c>
      <c r="H18" s="2"/>
    </row>
    <row r="19" spans="1:8" ht="45" x14ac:dyDescent="0.25">
      <c r="A19" s="286"/>
      <c r="B19" s="89"/>
      <c r="C19" s="89"/>
      <c r="D19" s="89"/>
      <c r="E19" s="14" t="s">
        <v>13</v>
      </c>
      <c r="F19" s="46" t="s">
        <v>16</v>
      </c>
      <c r="G19" s="47" t="s">
        <v>60</v>
      </c>
      <c r="H19" s="2"/>
    </row>
    <row r="20" spans="1:8" ht="45" x14ac:dyDescent="0.25">
      <c r="A20" s="286"/>
      <c r="B20" s="89"/>
      <c r="C20" s="89"/>
      <c r="D20" s="89"/>
      <c r="E20" s="14" t="s">
        <v>33</v>
      </c>
      <c r="F20" s="46" t="s">
        <v>16</v>
      </c>
      <c r="G20" s="47" t="s">
        <v>116</v>
      </c>
      <c r="H20" s="2"/>
    </row>
    <row r="21" spans="1:8" ht="30" x14ac:dyDescent="0.25">
      <c r="A21" s="286"/>
      <c r="B21" s="89"/>
      <c r="C21" s="89"/>
      <c r="D21" s="89"/>
      <c r="E21" s="10" t="s">
        <v>14</v>
      </c>
      <c r="F21" s="297" t="s">
        <v>16</v>
      </c>
      <c r="G21" s="298"/>
      <c r="H21" s="2"/>
    </row>
    <row r="22" spans="1:8" ht="30" x14ac:dyDescent="0.25">
      <c r="A22" s="286"/>
      <c r="B22" s="89"/>
      <c r="C22" s="89"/>
      <c r="D22" s="89"/>
      <c r="E22" s="18" t="s">
        <v>21</v>
      </c>
      <c r="F22" s="46" t="s">
        <v>16</v>
      </c>
      <c r="G22" s="48" t="s">
        <v>106</v>
      </c>
      <c r="H22" s="2"/>
    </row>
    <row r="23" spans="1:8" ht="30" x14ac:dyDescent="0.25">
      <c r="A23" s="286"/>
      <c r="B23" s="89"/>
      <c r="C23" s="89"/>
      <c r="D23" s="89"/>
      <c r="E23" s="19" t="s">
        <v>22</v>
      </c>
      <c r="F23" s="46" t="s">
        <v>16</v>
      </c>
      <c r="G23" s="48" t="s">
        <v>105</v>
      </c>
      <c r="H23" s="2"/>
    </row>
    <row r="24" spans="1:8" ht="45" x14ac:dyDescent="0.25">
      <c r="A24" s="286"/>
      <c r="B24" s="89"/>
      <c r="C24" s="89"/>
      <c r="D24" s="89"/>
      <c r="E24" s="36" t="s">
        <v>112</v>
      </c>
      <c r="F24" s="50" t="s">
        <v>16</v>
      </c>
      <c r="G24" s="49" t="s">
        <v>107</v>
      </c>
      <c r="H24" s="52" t="s">
        <v>113</v>
      </c>
    </row>
    <row r="25" spans="1:8" s="4" customFormat="1" ht="150" x14ac:dyDescent="0.25">
      <c r="A25" s="286"/>
      <c r="B25" s="89"/>
      <c r="C25" s="89"/>
      <c r="D25" s="89"/>
      <c r="E25" s="15" t="s">
        <v>23</v>
      </c>
      <c r="F25" s="50" t="s">
        <v>16</v>
      </c>
      <c r="G25" s="48" t="s">
        <v>75</v>
      </c>
      <c r="H25" s="2"/>
    </row>
    <row r="26" spans="1:8" ht="122.25" customHeight="1" x14ac:dyDescent="0.25">
      <c r="A26" s="286"/>
      <c r="B26" s="89"/>
      <c r="C26" s="89"/>
      <c r="D26" s="89"/>
      <c r="E26" s="15" t="s">
        <v>26</v>
      </c>
      <c r="F26" s="46" t="s">
        <v>16</v>
      </c>
      <c r="G26" s="48" t="s">
        <v>76</v>
      </c>
      <c r="H26" s="2"/>
    </row>
    <row r="27" spans="1:8" s="33" customFormat="1" ht="122.25" customHeight="1" x14ac:dyDescent="0.25">
      <c r="A27" s="286"/>
      <c r="B27" s="89"/>
      <c r="C27" s="89"/>
      <c r="D27" s="89"/>
      <c r="E27" s="83" t="s">
        <v>96</v>
      </c>
      <c r="F27" s="80" t="s">
        <v>16</v>
      </c>
      <c r="G27" s="82" t="s">
        <v>67</v>
      </c>
      <c r="H27" s="87" t="s">
        <v>97</v>
      </c>
    </row>
    <row r="28" spans="1:8" s="33" customFormat="1" ht="45" x14ac:dyDescent="0.25">
      <c r="A28" s="286"/>
      <c r="B28" s="89"/>
      <c r="C28" s="89"/>
      <c r="D28" s="89"/>
      <c r="E28" s="38" t="s">
        <v>15</v>
      </c>
      <c r="F28" s="291" t="s">
        <v>35</v>
      </c>
      <c r="G28" s="292"/>
      <c r="H28" s="34"/>
    </row>
    <row r="29" spans="1:8" s="33" customFormat="1" ht="30" x14ac:dyDescent="0.25">
      <c r="A29" s="286"/>
      <c r="B29" s="89"/>
      <c r="C29" s="89"/>
      <c r="D29" s="89"/>
      <c r="E29" s="84" t="s">
        <v>52</v>
      </c>
      <c r="F29" s="295" t="s">
        <v>16</v>
      </c>
      <c r="G29" s="296"/>
      <c r="H29" s="86"/>
    </row>
    <row r="30" spans="1:8" s="33" customFormat="1" ht="51" x14ac:dyDescent="0.25">
      <c r="A30" s="286"/>
      <c r="B30" s="89"/>
      <c r="C30" s="89"/>
      <c r="D30" s="89"/>
      <c r="E30" s="78" t="s">
        <v>53</v>
      </c>
      <c r="F30" s="80" t="s">
        <v>16</v>
      </c>
      <c r="G30" s="81" t="s">
        <v>61</v>
      </c>
      <c r="H30" s="87" t="s">
        <v>97</v>
      </c>
    </row>
    <row r="31" spans="1:8" s="33" customFormat="1" ht="60" x14ac:dyDescent="0.25">
      <c r="A31" s="286"/>
      <c r="B31" s="89"/>
      <c r="C31" s="89"/>
      <c r="D31" s="89"/>
      <c r="E31" s="79" t="s">
        <v>54</v>
      </c>
      <c r="F31" s="80" t="s">
        <v>16</v>
      </c>
      <c r="G31" s="82" t="s">
        <v>62</v>
      </c>
      <c r="H31" s="87" t="s">
        <v>97</v>
      </c>
    </row>
    <row r="32" spans="1:8" s="33" customFormat="1" ht="30" x14ac:dyDescent="0.25">
      <c r="A32" s="286"/>
      <c r="B32" s="89"/>
      <c r="C32" s="89"/>
      <c r="D32" s="89"/>
      <c r="E32" s="79" t="s">
        <v>55</v>
      </c>
      <c r="F32" s="80" t="s">
        <v>16</v>
      </c>
      <c r="G32" s="82" t="s">
        <v>63</v>
      </c>
      <c r="H32" s="87" t="s">
        <v>97</v>
      </c>
    </row>
    <row r="33" spans="1:8" s="33" customFormat="1" ht="30" x14ac:dyDescent="0.25">
      <c r="A33" s="286"/>
      <c r="B33" s="90"/>
      <c r="C33" s="44"/>
      <c r="D33" s="90"/>
      <c r="E33" s="79" t="s">
        <v>56</v>
      </c>
      <c r="F33" s="80" t="s">
        <v>16</v>
      </c>
      <c r="G33" s="82" t="s">
        <v>57</v>
      </c>
      <c r="H33" s="87" t="s">
        <v>97</v>
      </c>
    </row>
  </sheetData>
  <mergeCells count="9">
    <mergeCell ref="F28:G28"/>
    <mergeCell ref="F29:G29"/>
    <mergeCell ref="A1:G1"/>
    <mergeCell ref="E8:G8"/>
    <mergeCell ref="A9:A33"/>
    <mergeCell ref="F9:G9"/>
    <mergeCell ref="F13:G13"/>
    <mergeCell ref="F21:G21"/>
    <mergeCell ref="F17:G17"/>
  </mergeCells>
  <dataValidations disablePrompts="1" count="1">
    <dataValidation type="list" allowBlank="1" showInputMessage="1" showErrorMessage="1" sqref="F9:F33">
      <formula1>"Ja,Nein"</formula1>
    </dataValidation>
  </dataValidations>
  <pageMargins left="0.7" right="0.7" top="0.78740157499999996" bottom="0.78740157499999996" header="0.3" footer="0.3"/>
  <pageSetup paperSize="9" scale="58" orientation="portrait" r:id="rId1"/>
  <headerFooter>
    <oddHeader>&amp;R&amp;G</oddHeader>
  </headerFooter>
  <colBreaks count="1" manualBreakCount="1">
    <brk id="7"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14"/>
  <sheetViews>
    <sheetView topLeftCell="G1" zoomScale="85" zoomScaleNormal="85" workbookViewId="0">
      <selection activeCell="J8" sqref="J8"/>
    </sheetView>
  </sheetViews>
  <sheetFormatPr baseColWidth="10" defaultColWidth="9.140625" defaultRowHeight="15" x14ac:dyDescent="0.25"/>
  <cols>
    <col min="1" max="1" width="9.140625" style="116"/>
    <col min="2" max="2" width="25.140625" style="29" customWidth="1"/>
    <col min="3" max="3" width="9.140625" style="29"/>
    <col min="4" max="5" width="10.140625" style="29" bestFit="1" customWidth="1"/>
    <col min="6" max="6" width="20.28515625" style="29" bestFit="1" customWidth="1"/>
    <col min="7" max="7" width="10.85546875" style="29" customWidth="1"/>
    <col min="8" max="8" width="11.28515625" style="29" customWidth="1"/>
    <col min="9" max="13" width="9.140625" style="29"/>
    <col min="14" max="14" width="26" style="29" customWidth="1"/>
    <col min="15" max="15" width="5.28515625" style="29" customWidth="1"/>
    <col min="16" max="16" width="4.7109375" style="29" customWidth="1"/>
    <col min="17" max="17" width="9.140625" style="29"/>
    <col min="18" max="18" width="6.5703125" style="29" customWidth="1"/>
    <col min="19" max="19" width="8.42578125" style="29" customWidth="1"/>
    <col min="20" max="20" width="9.140625" style="29"/>
    <col min="21" max="51" width="9.140625" style="116"/>
    <col min="52" max="16384" width="9.140625" style="29"/>
  </cols>
  <sheetData>
    <row r="1" spans="1:51" s="116" customFormat="1" x14ac:dyDescent="0.25"/>
    <row r="2" spans="1:51" s="116" customFormat="1" ht="15.75" x14ac:dyDescent="0.25">
      <c r="B2" s="306"/>
      <c r="C2" s="306"/>
      <c r="D2" s="306"/>
      <c r="E2" s="306"/>
      <c r="F2" s="306"/>
      <c r="G2" s="306"/>
      <c r="H2" s="306"/>
      <c r="I2" s="306"/>
      <c r="J2" s="306"/>
      <c r="K2" s="306"/>
      <c r="L2" s="306"/>
      <c r="M2" s="306"/>
      <c r="N2" s="306"/>
      <c r="O2" s="306"/>
      <c r="P2" s="306"/>
      <c r="Q2" s="306"/>
      <c r="R2" s="306"/>
      <c r="S2" s="306"/>
      <c r="T2" s="306"/>
    </row>
    <row r="3" spans="1:51" s="116" customFormat="1" x14ac:dyDescent="0.25">
      <c r="N3" s="136"/>
      <c r="O3" s="136"/>
      <c r="P3" s="137"/>
      <c r="Q3" s="138"/>
      <c r="R3" s="138"/>
    </row>
    <row r="4" spans="1:51" x14ac:dyDescent="0.25">
      <c r="B4" s="53" t="s">
        <v>39</v>
      </c>
      <c r="C4" s="28" t="s">
        <v>51</v>
      </c>
      <c r="D4" s="28" t="s">
        <v>40</v>
      </c>
      <c r="E4" s="28" t="s">
        <v>41</v>
      </c>
      <c r="F4" s="28" t="s">
        <v>42</v>
      </c>
      <c r="G4" s="28" t="s">
        <v>43</v>
      </c>
      <c r="H4" s="21"/>
      <c r="I4" s="116"/>
      <c r="J4" s="116"/>
      <c r="K4" s="116"/>
      <c r="L4" s="116"/>
      <c r="M4" s="116"/>
      <c r="N4" s="136"/>
      <c r="O4" s="136"/>
      <c r="P4" s="139"/>
      <c r="Q4" s="138"/>
      <c r="R4" s="138"/>
      <c r="S4" s="116"/>
      <c r="T4" s="116"/>
    </row>
    <row r="5" spans="1:51" x14ac:dyDescent="0.25">
      <c r="B5" s="54"/>
      <c r="C5" s="22"/>
      <c r="D5" s="22"/>
      <c r="E5" s="22"/>
      <c r="F5" s="22"/>
      <c r="G5" s="22"/>
      <c r="H5" s="26"/>
      <c r="I5" s="116"/>
      <c r="J5" s="116"/>
      <c r="K5" s="116"/>
      <c r="L5" s="116"/>
      <c r="M5" s="116"/>
      <c r="N5" s="136"/>
      <c r="O5" s="136"/>
      <c r="P5" s="139"/>
      <c r="Q5" s="138"/>
      <c r="R5" s="138"/>
      <c r="S5" s="116"/>
      <c r="T5" s="116"/>
    </row>
    <row r="6" spans="1:51" x14ac:dyDescent="0.25">
      <c r="B6" s="213" t="s">
        <v>117</v>
      </c>
      <c r="C6" s="71">
        <v>36</v>
      </c>
      <c r="D6" s="72">
        <v>228198.51</v>
      </c>
      <c r="E6" s="72">
        <v>228198.51</v>
      </c>
      <c r="F6" s="73" t="s">
        <v>77</v>
      </c>
      <c r="G6" s="74">
        <f>E6/C6</f>
        <v>6338.8474999999999</v>
      </c>
      <c r="H6" s="26"/>
      <c r="I6" s="116"/>
      <c r="J6" s="116"/>
      <c r="K6" s="116"/>
      <c r="L6" s="116"/>
      <c r="M6" s="116"/>
      <c r="N6" s="138"/>
      <c r="O6" s="138"/>
      <c r="P6" s="138"/>
      <c r="Q6" s="138"/>
      <c r="R6" s="138"/>
      <c r="S6" s="116"/>
      <c r="T6" s="116"/>
    </row>
    <row r="7" spans="1:51" x14ac:dyDescent="0.25">
      <c r="B7" s="214" t="s">
        <v>118</v>
      </c>
      <c r="C7" s="75">
        <v>36</v>
      </c>
      <c r="D7" s="76">
        <v>417005.58</v>
      </c>
      <c r="E7" s="76">
        <v>276851.53999999998</v>
      </c>
      <c r="F7" s="77" t="s">
        <v>77</v>
      </c>
      <c r="G7" s="25">
        <f>E7/C7</f>
        <v>7690.3205555555551</v>
      </c>
      <c r="H7" s="55">
        <f>G7-G6</f>
        <v>1351.4730555555552</v>
      </c>
      <c r="I7" s="140">
        <f>H7/G6</f>
        <v>0.21320485396683786</v>
      </c>
      <c r="J7" s="116"/>
      <c r="K7" s="116"/>
      <c r="L7" s="116"/>
      <c r="M7" s="116"/>
      <c r="N7" s="138"/>
      <c r="O7" s="138"/>
      <c r="P7" s="138"/>
      <c r="Q7" s="138"/>
      <c r="R7" s="138"/>
      <c r="S7" s="116"/>
      <c r="T7" s="116"/>
    </row>
    <row r="8" spans="1:51" x14ac:dyDescent="0.25">
      <c r="B8" s="54"/>
      <c r="C8" s="22"/>
      <c r="D8" s="22"/>
      <c r="E8" s="22"/>
      <c r="F8" s="22"/>
      <c r="G8" s="22"/>
      <c r="H8" s="26"/>
      <c r="I8" s="140"/>
      <c r="J8" s="116"/>
      <c r="K8" s="116"/>
      <c r="L8" s="116"/>
      <c r="M8" s="116"/>
      <c r="N8" s="138"/>
      <c r="O8" s="138"/>
      <c r="P8" s="137"/>
      <c r="Q8" s="138"/>
      <c r="R8" s="138"/>
      <c r="S8" s="116"/>
      <c r="T8" s="116"/>
    </row>
    <row r="9" spans="1:51" x14ac:dyDescent="0.25">
      <c r="B9" s="54"/>
      <c r="C9" s="22"/>
      <c r="D9" s="22"/>
      <c r="E9" s="22"/>
      <c r="F9" s="22"/>
      <c r="G9" s="22"/>
      <c r="H9" s="26"/>
      <c r="I9" s="116"/>
      <c r="J9" s="116"/>
      <c r="K9" s="116"/>
      <c r="L9" s="116"/>
      <c r="M9" s="116"/>
      <c r="N9" s="138"/>
      <c r="O9" s="138"/>
      <c r="P9" s="141"/>
      <c r="Q9" s="138"/>
      <c r="R9" s="138"/>
      <c r="S9" s="116"/>
      <c r="T9" s="116"/>
    </row>
    <row r="10" spans="1:51" ht="27" customHeight="1" x14ac:dyDescent="0.25">
      <c r="B10" s="299" t="s">
        <v>47</v>
      </c>
      <c r="C10" s="300"/>
      <c r="D10" s="300"/>
      <c r="E10" s="300"/>
      <c r="F10" s="300"/>
      <c r="G10" s="300"/>
      <c r="H10" s="301"/>
      <c r="I10" s="116"/>
      <c r="J10" s="116"/>
      <c r="K10" s="116"/>
      <c r="L10" s="116"/>
      <c r="M10" s="116"/>
      <c r="N10" s="138"/>
      <c r="O10" s="138"/>
      <c r="P10" s="138"/>
      <c r="Q10" s="138"/>
      <c r="R10" s="138"/>
      <c r="S10" s="116"/>
      <c r="T10" s="116"/>
    </row>
    <row r="11" spans="1:51" s="116" customFormat="1" ht="15.75" thickBot="1" x14ac:dyDescent="0.3"/>
    <row r="12" spans="1:51" s="116" customFormat="1" ht="15.75" thickBot="1" x14ac:dyDescent="0.3">
      <c r="D12" s="143" t="s">
        <v>71</v>
      </c>
      <c r="E12" s="144"/>
      <c r="F12" s="144"/>
      <c r="G12" s="144"/>
      <c r="H12" s="144"/>
      <c r="I12" s="144"/>
      <c r="J12" s="144"/>
      <c r="K12" s="144"/>
      <c r="L12" s="145"/>
    </row>
    <row r="13" spans="1:51" x14ac:dyDescent="0.25">
      <c r="B13" s="116"/>
      <c r="C13" s="116"/>
      <c r="D13" s="185"/>
      <c r="E13" s="186" t="s">
        <v>79</v>
      </c>
      <c r="F13" s="187"/>
      <c r="G13" s="187"/>
      <c r="H13" s="187"/>
      <c r="I13" s="187"/>
      <c r="J13" s="187"/>
      <c r="K13" s="187"/>
      <c r="L13" s="188"/>
      <c r="M13" s="116"/>
      <c r="N13" s="30"/>
      <c r="O13" s="302" t="s">
        <v>71</v>
      </c>
      <c r="P13" s="303"/>
      <c r="Q13" s="304"/>
      <c r="R13" s="303" t="s">
        <v>72</v>
      </c>
      <c r="S13" s="303"/>
      <c r="T13" s="305"/>
    </row>
    <row r="14" spans="1:51" s="282" customFormat="1" ht="30" x14ac:dyDescent="0.25">
      <c r="A14" s="271"/>
      <c r="B14" s="271"/>
      <c r="C14" s="271"/>
      <c r="D14" s="272" t="s">
        <v>51</v>
      </c>
      <c r="E14" s="273" t="s">
        <v>154</v>
      </c>
      <c r="F14" s="273" t="s">
        <v>155</v>
      </c>
      <c r="G14" s="274" t="s">
        <v>163</v>
      </c>
      <c r="H14" s="273" t="s">
        <v>158</v>
      </c>
      <c r="I14" s="275" t="s">
        <v>157</v>
      </c>
      <c r="J14" s="276"/>
      <c r="K14" s="276"/>
      <c r="L14" s="277"/>
      <c r="M14" s="271"/>
      <c r="N14" s="278"/>
      <c r="O14" s="279" t="s">
        <v>44</v>
      </c>
      <c r="P14" s="279" t="s">
        <v>45</v>
      </c>
      <c r="Q14" s="280" t="s">
        <v>78</v>
      </c>
      <c r="R14" s="279" t="s">
        <v>44</v>
      </c>
      <c r="S14" s="279" t="s">
        <v>45</v>
      </c>
      <c r="T14" s="281" t="s">
        <v>78</v>
      </c>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row>
    <row r="15" spans="1:51" x14ac:dyDescent="0.25">
      <c r="B15" s="116"/>
      <c r="C15" s="116"/>
      <c r="D15" s="189">
        <v>21</v>
      </c>
      <c r="E15" s="190">
        <v>43466</v>
      </c>
      <c r="F15" s="190">
        <v>44104</v>
      </c>
      <c r="G15" s="191">
        <v>8.6999999999999994E-2</v>
      </c>
      <c r="H15" s="192">
        <v>23</v>
      </c>
      <c r="I15" s="218">
        <f>H15*G15</f>
        <v>2.0009999999999999</v>
      </c>
      <c r="J15" s="193">
        <f>D15/$D$18</f>
        <v>0.58333333333333337</v>
      </c>
      <c r="K15" s="194">
        <f>J15*G15</f>
        <v>5.0749999999999997E-2</v>
      </c>
      <c r="L15" s="195">
        <f>K15*H15</f>
        <v>1.1672499999999999</v>
      </c>
      <c r="M15" s="116"/>
      <c r="N15" s="174" t="s">
        <v>58</v>
      </c>
      <c r="O15" s="175"/>
      <c r="P15" s="176"/>
      <c r="Q15" s="177">
        <f>+L18</f>
        <v>2.0008499999999998</v>
      </c>
      <c r="R15" s="178"/>
      <c r="S15" s="179"/>
      <c r="T15" s="180"/>
    </row>
    <row r="16" spans="1:51" x14ac:dyDescent="0.25">
      <c r="B16" s="116"/>
      <c r="C16" s="116"/>
      <c r="D16" s="189">
        <v>3</v>
      </c>
      <c r="E16" s="190">
        <v>44105</v>
      </c>
      <c r="F16" s="190">
        <v>44196</v>
      </c>
      <c r="G16" s="191">
        <v>7.1400000000000005E-2</v>
      </c>
      <c r="H16" s="192">
        <v>28</v>
      </c>
      <c r="I16" s="183">
        <f t="shared" ref="I16:I17" si="0">H16*G16</f>
        <v>1.9992000000000001</v>
      </c>
      <c r="J16" s="193">
        <f t="shared" ref="J16:J17" si="1">D16/$D$18</f>
        <v>8.3333333333333329E-2</v>
      </c>
      <c r="K16" s="194">
        <f t="shared" ref="K16:L17" si="2">J16*G16</f>
        <v>5.9500000000000004E-3</v>
      </c>
      <c r="L16" s="195">
        <f t="shared" si="2"/>
        <v>0.16660000000000003</v>
      </c>
      <c r="M16" s="116"/>
      <c r="N16" s="27" t="s">
        <v>143</v>
      </c>
      <c r="O16" s="58"/>
      <c r="P16" s="62"/>
      <c r="Q16" s="167"/>
      <c r="R16" s="168">
        <v>38</v>
      </c>
      <c r="S16" s="170">
        <v>4.2700000000000002E-2</v>
      </c>
      <c r="T16" s="169">
        <f>R16*S16</f>
        <v>1.6226</v>
      </c>
    </row>
    <row r="17" spans="2:22" x14ac:dyDescent="0.25">
      <c r="B17" s="116"/>
      <c r="C17" s="116"/>
      <c r="D17" s="189">
        <v>12</v>
      </c>
      <c r="E17" s="190">
        <v>44197</v>
      </c>
      <c r="F17" s="190">
        <v>44561</v>
      </c>
      <c r="G17" s="191">
        <v>8.6999999999999994E-2</v>
      </c>
      <c r="H17" s="192">
        <v>23</v>
      </c>
      <c r="I17" s="183">
        <f t="shared" si="0"/>
        <v>2.0009999999999999</v>
      </c>
      <c r="J17" s="193">
        <f t="shared" si="1"/>
        <v>0.33333333333333331</v>
      </c>
      <c r="K17" s="196">
        <f t="shared" si="2"/>
        <v>2.8999999999999998E-2</v>
      </c>
      <c r="L17" s="197">
        <f t="shared" si="2"/>
        <v>0.66699999999999993</v>
      </c>
      <c r="M17" s="116"/>
      <c r="N17" s="27" t="s">
        <v>144</v>
      </c>
      <c r="O17" s="58"/>
      <c r="P17" s="62"/>
      <c r="Q17" s="167"/>
      <c r="R17" s="168"/>
      <c r="S17" s="170"/>
      <c r="T17" s="169">
        <f>+L54</f>
        <v>1.7291666666666665</v>
      </c>
    </row>
    <row r="18" spans="2:22" x14ac:dyDescent="0.25">
      <c r="B18" s="116"/>
      <c r="C18" s="116"/>
      <c r="D18" s="189">
        <f>SUM(D13:D17)</f>
        <v>36</v>
      </c>
      <c r="E18" s="198"/>
      <c r="F18" s="198"/>
      <c r="G18" s="198"/>
      <c r="H18" s="198"/>
      <c r="I18" s="183"/>
      <c r="J18" s="181"/>
      <c r="K18" s="181" t="s">
        <v>48</v>
      </c>
      <c r="L18" s="195">
        <f>SUM(L15:L17)</f>
        <v>2.0008499999999998</v>
      </c>
      <c r="M18" s="116"/>
      <c r="N18" s="65" t="s">
        <v>48</v>
      </c>
      <c r="O18" s="66"/>
      <c r="P18" s="67"/>
      <c r="Q18" s="215">
        <f>SUM(Q15:Q17)</f>
        <v>2.0008499999999998</v>
      </c>
      <c r="R18" s="171"/>
      <c r="S18" s="171"/>
      <c r="T18" s="172">
        <f>SUM(T16:T17)</f>
        <v>3.3517666666666663</v>
      </c>
    </row>
    <row r="19" spans="2:22" ht="15.75" thickBot="1" x14ac:dyDescent="0.3">
      <c r="B19" s="116"/>
      <c r="C19" s="116"/>
      <c r="D19" s="199"/>
      <c r="E19" s="200"/>
      <c r="F19" s="200"/>
      <c r="G19" s="200"/>
      <c r="H19" s="200"/>
      <c r="I19" s="201"/>
      <c r="J19" s="201"/>
      <c r="K19" s="201"/>
      <c r="L19" s="202"/>
      <c r="M19" s="116"/>
      <c r="N19" s="219" t="s">
        <v>46</v>
      </c>
      <c r="O19" s="220"/>
      <c r="P19" s="221"/>
      <c r="Q19" s="222">
        <f>Q18/38</f>
        <v>5.265394736842105E-2</v>
      </c>
      <c r="R19" s="223"/>
      <c r="S19" s="223"/>
      <c r="T19" s="224">
        <f>T18/38</f>
        <v>8.8204385964912271E-2</v>
      </c>
      <c r="V19" s="226"/>
    </row>
    <row r="20" spans="2:22" ht="15.75" thickTop="1" x14ac:dyDescent="0.25">
      <c r="B20" s="116"/>
      <c r="C20" s="116"/>
      <c r="D20" s="203"/>
      <c r="E20" s="204"/>
      <c r="F20" s="204"/>
      <c r="G20" s="204"/>
      <c r="H20" s="204"/>
      <c r="I20" s="204"/>
      <c r="J20" s="204"/>
      <c r="K20" s="204"/>
      <c r="L20" s="205"/>
      <c r="M20" s="116"/>
      <c r="N20" s="174" t="s">
        <v>145</v>
      </c>
      <c r="O20" s="181"/>
      <c r="P20" s="181"/>
      <c r="Q20" s="177">
        <f>+L25</f>
        <v>4.6604666666666663</v>
      </c>
      <c r="R20" s="182"/>
      <c r="S20" s="182"/>
      <c r="T20" s="180"/>
    </row>
    <row r="21" spans="2:22" x14ac:dyDescent="0.25">
      <c r="B21" s="116"/>
      <c r="C21" s="116"/>
      <c r="D21" s="185"/>
      <c r="E21" s="206" t="s">
        <v>80</v>
      </c>
      <c r="F21" s="207"/>
      <c r="G21" s="207"/>
      <c r="H21" s="207"/>
      <c r="I21" s="187"/>
      <c r="J21" s="187"/>
      <c r="K21" s="187"/>
      <c r="L21" s="188"/>
      <c r="M21" s="116"/>
      <c r="N21" s="174" t="s">
        <v>146</v>
      </c>
      <c r="O21" s="183"/>
      <c r="P21" s="176"/>
      <c r="Q21" s="177">
        <f>L33</f>
        <v>25.833366666666667</v>
      </c>
      <c r="R21" s="182"/>
      <c r="S21" s="182"/>
      <c r="T21" s="180"/>
    </row>
    <row r="22" spans="2:22" x14ac:dyDescent="0.25">
      <c r="B22" s="116"/>
      <c r="C22" s="116"/>
      <c r="D22" s="189">
        <v>21</v>
      </c>
      <c r="E22" s="208">
        <v>43466</v>
      </c>
      <c r="F22" s="208">
        <v>44104</v>
      </c>
      <c r="G22" s="209">
        <v>0.13</v>
      </c>
      <c r="H22" s="192">
        <v>23</v>
      </c>
      <c r="I22" s="183">
        <f>H22*G22</f>
        <v>2.99</v>
      </c>
      <c r="J22" s="193">
        <f>D22/$D$25</f>
        <v>0.58333333333333337</v>
      </c>
      <c r="K22" s="194">
        <f>J22*G22</f>
        <v>7.5833333333333336E-2</v>
      </c>
      <c r="L22" s="195">
        <f>K22*H22</f>
        <v>1.7441666666666666</v>
      </c>
      <c r="M22" s="116"/>
      <c r="N22" s="27" t="s">
        <v>147</v>
      </c>
      <c r="O22" s="22"/>
      <c r="P22" s="22"/>
      <c r="Q22" s="167"/>
      <c r="R22" s="168"/>
      <c r="S22" s="170"/>
      <c r="T22" s="169">
        <f>L58</f>
        <v>9.7212499999999995</v>
      </c>
    </row>
    <row r="23" spans="2:22" x14ac:dyDescent="0.25">
      <c r="B23" s="116"/>
      <c r="C23" s="116"/>
      <c r="D23" s="189">
        <v>3</v>
      </c>
      <c r="E23" s="208">
        <v>44470</v>
      </c>
      <c r="F23" s="208">
        <v>44561</v>
      </c>
      <c r="G23" s="209">
        <v>0.25</v>
      </c>
      <c r="H23" s="192">
        <v>28</v>
      </c>
      <c r="I23" s="183">
        <f>H23*G23</f>
        <v>7</v>
      </c>
      <c r="J23" s="193">
        <f t="shared" ref="J23:J24" si="3">D23/$D$25</f>
        <v>8.3333333333333329E-2</v>
      </c>
      <c r="K23" s="194">
        <f t="shared" ref="K23:L24" si="4">J23*G23</f>
        <v>2.0833333333333332E-2</v>
      </c>
      <c r="L23" s="195">
        <f>K23*H23</f>
        <v>0.58333333333333326</v>
      </c>
      <c r="M23" s="116"/>
      <c r="N23" s="27" t="s">
        <v>148</v>
      </c>
      <c r="O23" s="22"/>
      <c r="P23" s="62"/>
      <c r="Q23" s="167"/>
      <c r="R23" s="173"/>
      <c r="S23" s="173"/>
      <c r="T23" s="169">
        <f>L62</f>
        <v>12.529513888888888</v>
      </c>
    </row>
    <row r="24" spans="2:22" x14ac:dyDescent="0.25">
      <c r="B24" s="116"/>
      <c r="C24" s="116"/>
      <c r="D24" s="189">
        <v>12</v>
      </c>
      <c r="E24" s="208">
        <v>44197</v>
      </c>
      <c r="F24" s="208">
        <v>44561</v>
      </c>
      <c r="G24" s="209">
        <v>0.30430000000000001</v>
      </c>
      <c r="H24" s="192">
        <v>23</v>
      </c>
      <c r="I24" s="183">
        <f>H24*G24</f>
        <v>6.9989000000000008</v>
      </c>
      <c r="J24" s="193">
        <f t="shared" si="3"/>
        <v>0.33333333333333331</v>
      </c>
      <c r="K24" s="196">
        <f t="shared" si="4"/>
        <v>0.10143333333333333</v>
      </c>
      <c r="L24" s="197">
        <f t="shared" si="4"/>
        <v>2.3329666666666666</v>
      </c>
      <c r="M24" s="116"/>
      <c r="N24" s="27" t="s">
        <v>149</v>
      </c>
      <c r="O24" s="22"/>
      <c r="P24" s="22"/>
      <c r="Q24" s="167"/>
      <c r="R24" s="168"/>
      <c r="S24" s="170"/>
      <c r="T24" s="169">
        <f>L68</f>
        <v>14.078472222222221</v>
      </c>
    </row>
    <row r="25" spans="2:22" x14ac:dyDescent="0.25">
      <c r="B25" s="116"/>
      <c r="C25" s="116"/>
      <c r="D25" s="189">
        <f>SUM(D22:D24)</f>
        <v>36</v>
      </c>
      <c r="E25" s="198"/>
      <c r="F25" s="198"/>
      <c r="G25" s="198"/>
      <c r="H25" s="198"/>
      <c r="I25" s="181"/>
      <c r="J25" s="181"/>
      <c r="K25" s="181" t="s">
        <v>48</v>
      </c>
      <c r="L25" s="195">
        <f>SUM(L22:L24)</f>
        <v>4.6604666666666663</v>
      </c>
      <c r="M25" s="116"/>
      <c r="N25" s="65" t="s">
        <v>48</v>
      </c>
      <c r="O25" s="66"/>
      <c r="P25" s="67"/>
      <c r="Q25" s="215">
        <f>SUM(Q20:Q24)</f>
        <v>30.493833333333335</v>
      </c>
      <c r="R25" s="171"/>
      <c r="S25" s="171"/>
      <c r="T25" s="172">
        <f>SUM(T22:T24)</f>
        <v>36.329236111111108</v>
      </c>
    </row>
    <row r="26" spans="2:22" ht="15.75" thickBot="1" x14ac:dyDescent="0.3">
      <c r="B26" s="116"/>
      <c r="C26" s="116"/>
      <c r="D26" s="199"/>
      <c r="E26" s="200"/>
      <c r="F26" s="200"/>
      <c r="G26" s="200"/>
      <c r="H26" s="200"/>
      <c r="I26" s="210"/>
      <c r="J26" s="201"/>
      <c r="K26" s="201"/>
      <c r="L26" s="202"/>
      <c r="M26" s="116"/>
      <c r="N26" s="219" t="s">
        <v>49</v>
      </c>
      <c r="O26" s="220"/>
      <c r="P26" s="221"/>
      <c r="Q26" s="222">
        <f>Q25/38</f>
        <v>0.80246929824561408</v>
      </c>
      <c r="R26" s="223"/>
      <c r="S26" s="223"/>
      <c r="T26" s="224">
        <f>T25/38</f>
        <v>0.956032529239766</v>
      </c>
      <c r="V26" s="226"/>
    </row>
    <row r="27" spans="2:22" ht="15.75" thickTop="1" x14ac:dyDescent="0.25">
      <c r="B27" s="116"/>
      <c r="C27" s="116"/>
      <c r="D27" s="203"/>
      <c r="E27" s="204"/>
      <c r="F27" s="204"/>
      <c r="G27" s="204"/>
      <c r="H27" s="204"/>
      <c r="I27" s="211"/>
      <c r="J27" s="204"/>
      <c r="K27" s="204"/>
      <c r="L27" s="205"/>
      <c r="M27" s="116"/>
      <c r="N27" s="174" t="s">
        <v>150</v>
      </c>
      <c r="O27" s="181"/>
      <c r="P27" s="181"/>
      <c r="Q27" s="177">
        <f>L37</f>
        <v>0.33329999999999999</v>
      </c>
      <c r="R27" s="182"/>
      <c r="S27" s="182"/>
      <c r="T27" s="180"/>
    </row>
    <row r="28" spans="2:22" x14ac:dyDescent="0.25">
      <c r="B28" s="116"/>
      <c r="C28" s="116"/>
      <c r="D28" s="185"/>
      <c r="E28" s="206" t="s">
        <v>81</v>
      </c>
      <c r="F28" s="207"/>
      <c r="G28" s="207"/>
      <c r="H28" s="207"/>
      <c r="I28" s="187"/>
      <c r="J28" s="187"/>
      <c r="K28" s="187"/>
      <c r="L28" s="188"/>
      <c r="M28" s="116"/>
      <c r="N28" s="174" t="s">
        <v>151</v>
      </c>
      <c r="O28" s="183"/>
      <c r="P28" s="184"/>
      <c r="Q28" s="177">
        <f>L41</f>
        <v>2.5000000000000004</v>
      </c>
      <c r="R28" s="182"/>
      <c r="S28" s="182"/>
      <c r="T28" s="180"/>
    </row>
    <row r="29" spans="2:22" x14ac:dyDescent="0.25">
      <c r="B29" s="116"/>
      <c r="C29" s="116"/>
      <c r="D29" s="189">
        <v>6</v>
      </c>
      <c r="E29" s="208">
        <v>43525</v>
      </c>
      <c r="F29" s="208">
        <v>43708</v>
      </c>
      <c r="G29" s="209">
        <v>1</v>
      </c>
      <c r="H29" s="192">
        <v>27</v>
      </c>
      <c r="I29" s="183">
        <f>H29*G29</f>
        <v>27</v>
      </c>
      <c r="J29" s="193">
        <f>D29/$D$33</f>
        <v>0.16666666666666666</v>
      </c>
      <c r="K29" s="194">
        <f>J29*G29</f>
        <v>0.16666666666666666</v>
      </c>
      <c r="L29" s="195">
        <f>K29*H29</f>
        <v>4.5</v>
      </c>
      <c r="M29" s="116"/>
      <c r="N29" s="27" t="s">
        <v>152</v>
      </c>
      <c r="O29" s="58"/>
      <c r="P29" s="62"/>
      <c r="Q29" s="167"/>
      <c r="R29" s="173"/>
      <c r="S29" s="173"/>
      <c r="T29" s="169">
        <f>L76</f>
        <v>2.4692666666666669</v>
      </c>
    </row>
    <row r="30" spans="2:22" x14ac:dyDescent="0.25">
      <c r="B30" s="116"/>
      <c r="C30" s="116"/>
      <c r="D30" s="189">
        <v>18</v>
      </c>
      <c r="E30" s="208">
        <v>43709</v>
      </c>
      <c r="F30" s="208">
        <v>44255</v>
      </c>
      <c r="G30" s="209">
        <v>0.9</v>
      </c>
      <c r="H30" s="192">
        <v>30</v>
      </c>
      <c r="I30" s="183">
        <f>H30*G30</f>
        <v>27</v>
      </c>
      <c r="J30" s="193">
        <f t="shared" ref="J30:J32" si="5">D30/$D$33</f>
        <v>0.5</v>
      </c>
      <c r="K30" s="194">
        <f t="shared" ref="K30:L31" si="6">J30*G30</f>
        <v>0.45</v>
      </c>
      <c r="L30" s="195">
        <f t="shared" si="6"/>
        <v>13.5</v>
      </c>
      <c r="M30" s="116"/>
      <c r="N30" s="27" t="s">
        <v>153</v>
      </c>
      <c r="O30" s="58"/>
      <c r="P30" s="62"/>
      <c r="Q30" s="167"/>
      <c r="R30" s="173"/>
      <c r="S30" s="173"/>
      <c r="T30" s="169">
        <f>L80</f>
        <v>0.9163</v>
      </c>
    </row>
    <row r="31" spans="2:22" x14ac:dyDescent="0.25">
      <c r="B31" s="116"/>
      <c r="C31" s="116"/>
      <c r="D31" s="189">
        <v>4</v>
      </c>
      <c r="E31" s="208">
        <v>44256</v>
      </c>
      <c r="F31" s="208">
        <v>44377</v>
      </c>
      <c r="G31" s="209">
        <v>0.90910000000000002</v>
      </c>
      <c r="H31" s="192">
        <v>33</v>
      </c>
      <c r="I31" s="183">
        <f>H31*G31</f>
        <v>30.000299999999999</v>
      </c>
      <c r="J31" s="193">
        <f t="shared" si="5"/>
        <v>0.1111111111111111</v>
      </c>
      <c r="K31" s="194">
        <f t="shared" si="6"/>
        <v>0.10101111111111111</v>
      </c>
      <c r="L31" s="195">
        <f t="shared" si="6"/>
        <v>3.3333666666666666</v>
      </c>
      <c r="M31" s="116"/>
      <c r="N31" s="65" t="s">
        <v>48</v>
      </c>
      <c r="O31" s="66"/>
      <c r="P31" s="67"/>
      <c r="Q31" s="215">
        <f>SUM(Q27:Q30)</f>
        <v>2.8333000000000004</v>
      </c>
      <c r="R31" s="171"/>
      <c r="S31" s="171"/>
      <c r="T31" s="172">
        <f>SUM(T29:T30)</f>
        <v>3.3855666666666671</v>
      </c>
    </row>
    <row r="32" spans="2:22" ht="15.75" thickBot="1" x14ac:dyDescent="0.3">
      <c r="B32" s="116"/>
      <c r="C32" s="116"/>
      <c r="D32" s="189">
        <v>6</v>
      </c>
      <c r="E32" s="208">
        <v>44378</v>
      </c>
      <c r="F32" s="208">
        <v>44561</v>
      </c>
      <c r="G32" s="209">
        <v>0.9</v>
      </c>
      <c r="H32" s="192">
        <v>30</v>
      </c>
      <c r="I32" s="183">
        <f>H32*G32</f>
        <v>27</v>
      </c>
      <c r="J32" s="193">
        <f t="shared" si="5"/>
        <v>0.16666666666666666</v>
      </c>
      <c r="K32" s="196">
        <f>J32*G32</f>
        <v>0.15</v>
      </c>
      <c r="L32" s="197">
        <f>K32*H32</f>
        <v>4.5</v>
      </c>
      <c r="M32" s="116"/>
      <c r="N32" s="219" t="s">
        <v>50</v>
      </c>
      <c r="O32" s="220"/>
      <c r="P32" s="221"/>
      <c r="Q32" s="222">
        <f>Q31/38</f>
        <v>7.456052631578948E-2</v>
      </c>
      <c r="R32" s="223"/>
      <c r="S32" s="223"/>
      <c r="T32" s="224">
        <f>T31/38</f>
        <v>8.9093859649122822E-2</v>
      </c>
    </row>
    <row r="33" spans="2:20" ht="16.5" thickTop="1" thickBot="1" x14ac:dyDescent="0.3">
      <c r="B33" s="116"/>
      <c r="C33" s="116"/>
      <c r="D33" s="189">
        <v>36</v>
      </c>
      <c r="E33" s="198"/>
      <c r="F33" s="198"/>
      <c r="G33" s="198"/>
      <c r="H33" s="198"/>
      <c r="I33" s="183"/>
      <c r="J33" s="181"/>
      <c r="K33" s="181" t="s">
        <v>48</v>
      </c>
      <c r="L33" s="195">
        <f>SUM(L29:L32)</f>
        <v>25.833366666666667</v>
      </c>
      <c r="M33" s="116"/>
      <c r="N33" s="216"/>
      <c r="O33" s="156"/>
      <c r="P33" s="156"/>
      <c r="Q33" s="217"/>
      <c r="R33" s="156"/>
      <c r="S33" s="156"/>
      <c r="T33" s="157"/>
    </row>
    <row r="34" spans="2:20" x14ac:dyDescent="0.25">
      <c r="B34" s="116"/>
      <c r="C34" s="116"/>
      <c r="D34" s="199"/>
      <c r="E34" s="200"/>
      <c r="F34" s="200"/>
      <c r="G34" s="200"/>
      <c r="H34" s="200"/>
      <c r="I34" s="201"/>
      <c r="J34" s="201"/>
      <c r="K34" s="201"/>
      <c r="L34" s="202"/>
      <c r="M34" s="116"/>
      <c r="N34" s="116"/>
      <c r="O34" s="116"/>
      <c r="P34" s="116"/>
      <c r="Q34" s="116"/>
      <c r="R34" s="116"/>
      <c r="S34" s="116"/>
      <c r="T34" s="116"/>
    </row>
    <row r="35" spans="2:20" x14ac:dyDescent="0.25">
      <c r="B35" s="116"/>
      <c r="C35" s="116"/>
      <c r="D35" s="203"/>
      <c r="E35" s="204"/>
      <c r="F35" s="204"/>
      <c r="G35" s="204"/>
      <c r="H35" s="204"/>
      <c r="I35" s="204"/>
      <c r="J35" s="204"/>
      <c r="K35" s="204"/>
      <c r="L35" s="205"/>
      <c r="M35" s="116"/>
      <c r="N35" s="116"/>
      <c r="O35" s="116"/>
      <c r="P35" s="116"/>
      <c r="Q35" s="116"/>
      <c r="R35" s="116"/>
      <c r="S35" s="116"/>
      <c r="T35" s="116"/>
    </row>
    <row r="36" spans="2:20" x14ac:dyDescent="0.25">
      <c r="B36" s="116"/>
      <c r="C36" s="116"/>
      <c r="D36" s="185"/>
      <c r="E36" s="206" t="s">
        <v>82</v>
      </c>
      <c r="F36" s="207"/>
      <c r="G36" s="207"/>
      <c r="H36" s="207"/>
      <c r="I36" s="187"/>
      <c r="J36" s="187"/>
      <c r="K36" s="187"/>
      <c r="L36" s="188"/>
      <c r="M36" s="116"/>
      <c r="N36" s="116"/>
      <c r="O36" s="116"/>
      <c r="P36" s="116"/>
      <c r="Q36" s="226"/>
      <c r="R36" s="116"/>
      <c r="S36" s="116"/>
      <c r="T36" s="116"/>
    </row>
    <row r="37" spans="2:20" x14ac:dyDescent="0.25">
      <c r="B37" s="116"/>
      <c r="C37" s="116"/>
      <c r="D37" s="189">
        <v>4</v>
      </c>
      <c r="E37" s="208">
        <v>43466</v>
      </c>
      <c r="F37" s="208">
        <v>43585</v>
      </c>
      <c r="G37" s="209">
        <v>9.0899999999999995E-2</v>
      </c>
      <c r="H37" s="192">
        <v>33</v>
      </c>
      <c r="I37" s="183">
        <f>H37*G37</f>
        <v>2.9996999999999998</v>
      </c>
      <c r="J37" s="193">
        <f t="shared" ref="J37" si="7">D37/$D$33</f>
        <v>0.1111111111111111</v>
      </c>
      <c r="K37" s="196">
        <f>J37*G37</f>
        <v>1.01E-2</v>
      </c>
      <c r="L37" s="197">
        <f>K37*H37</f>
        <v>0.33329999999999999</v>
      </c>
      <c r="M37" s="116"/>
      <c r="N37" s="116"/>
      <c r="O37" s="116"/>
      <c r="P37" s="116"/>
      <c r="Q37" s="116"/>
      <c r="R37" s="116"/>
      <c r="S37" s="116"/>
      <c r="T37" s="116"/>
    </row>
    <row r="38" spans="2:20" x14ac:dyDescent="0.25">
      <c r="B38" s="116"/>
      <c r="C38" s="116"/>
      <c r="D38" s="199"/>
      <c r="E38" s="200"/>
      <c r="F38" s="200"/>
      <c r="G38" s="200"/>
      <c r="H38" s="200"/>
      <c r="I38" s="210"/>
      <c r="J38" s="201"/>
      <c r="K38" s="201"/>
      <c r="L38" s="202"/>
      <c r="M38" s="116"/>
      <c r="N38" s="116"/>
      <c r="O38" s="116"/>
      <c r="P38" s="116"/>
      <c r="Q38" s="116"/>
      <c r="R38" s="116"/>
      <c r="S38" s="116"/>
      <c r="T38" s="116"/>
    </row>
    <row r="39" spans="2:20" x14ac:dyDescent="0.25">
      <c r="B39" s="116"/>
      <c r="C39" s="116"/>
      <c r="D39" s="203"/>
      <c r="E39" s="204"/>
      <c r="F39" s="204"/>
      <c r="G39" s="204"/>
      <c r="H39" s="204"/>
      <c r="I39" s="204"/>
      <c r="J39" s="204"/>
      <c r="K39" s="204"/>
      <c r="L39" s="205"/>
      <c r="M39" s="116"/>
      <c r="N39" s="116"/>
      <c r="O39" s="116"/>
      <c r="P39" s="116"/>
      <c r="Q39" s="116"/>
      <c r="R39" s="116"/>
      <c r="S39" s="116"/>
      <c r="T39" s="116"/>
    </row>
    <row r="40" spans="2:20" x14ac:dyDescent="0.25">
      <c r="B40" s="116"/>
      <c r="C40" s="116"/>
      <c r="D40" s="185"/>
      <c r="E40" s="206" t="s">
        <v>83</v>
      </c>
      <c r="F40" s="207"/>
      <c r="G40" s="207"/>
      <c r="H40" s="207"/>
      <c r="I40" s="212"/>
      <c r="J40" s="187"/>
      <c r="K40" s="187"/>
      <c r="L40" s="188"/>
      <c r="M40" s="116"/>
      <c r="N40" s="116"/>
      <c r="O40" s="116"/>
      <c r="P40" s="116"/>
      <c r="Q40" s="116"/>
      <c r="R40" s="116"/>
      <c r="S40" s="116"/>
      <c r="T40" s="116"/>
    </row>
    <row r="41" spans="2:20" x14ac:dyDescent="0.25">
      <c r="B41" s="116"/>
      <c r="C41" s="116"/>
      <c r="D41" s="189">
        <v>30</v>
      </c>
      <c r="E41" s="208">
        <v>43647</v>
      </c>
      <c r="F41" s="208">
        <v>44561</v>
      </c>
      <c r="G41" s="209">
        <v>0.1</v>
      </c>
      <c r="H41" s="192">
        <v>30</v>
      </c>
      <c r="I41" s="183">
        <f>H41*G41</f>
        <v>3</v>
      </c>
      <c r="J41" s="193">
        <f t="shared" ref="J41" si="8">D41/$D$33</f>
        <v>0.83333333333333337</v>
      </c>
      <c r="K41" s="196">
        <f>J41*G41</f>
        <v>8.3333333333333343E-2</v>
      </c>
      <c r="L41" s="197">
        <f>K41*H41</f>
        <v>2.5000000000000004</v>
      </c>
      <c r="M41" s="116"/>
      <c r="N41" s="116"/>
      <c r="O41" s="116"/>
      <c r="P41" s="116"/>
      <c r="Q41" s="116"/>
      <c r="R41" s="116"/>
      <c r="S41" s="116"/>
      <c r="T41" s="116"/>
    </row>
    <row r="42" spans="2:20" x14ac:dyDescent="0.25">
      <c r="B42" s="116"/>
      <c r="C42" s="116"/>
      <c r="D42" s="199"/>
      <c r="E42" s="201"/>
      <c r="F42" s="201"/>
      <c r="G42" s="201"/>
      <c r="H42" s="201"/>
      <c r="I42" s="201"/>
      <c r="J42" s="201"/>
      <c r="K42" s="201"/>
      <c r="L42" s="202"/>
      <c r="M42" s="116"/>
      <c r="N42" s="116"/>
      <c r="O42" s="116"/>
      <c r="P42" s="116"/>
      <c r="Q42" s="116"/>
      <c r="R42" s="116"/>
      <c r="S42" s="116"/>
      <c r="T42" s="116"/>
    </row>
    <row r="43" spans="2:20" ht="15.75" thickBot="1" x14ac:dyDescent="0.3">
      <c r="B43" s="116"/>
      <c r="C43" s="116"/>
      <c r="D43" s="155"/>
      <c r="E43" s="156"/>
      <c r="F43" s="156"/>
      <c r="G43" s="156"/>
      <c r="H43" s="156"/>
      <c r="I43" s="156"/>
      <c r="J43" s="156"/>
      <c r="K43" s="156"/>
      <c r="L43" s="157"/>
      <c r="M43" s="116"/>
      <c r="N43" s="116"/>
      <c r="O43" s="116"/>
      <c r="P43" s="116"/>
      <c r="Q43" s="116"/>
      <c r="R43" s="116"/>
      <c r="S43" s="116"/>
      <c r="T43" s="116"/>
    </row>
    <row r="44" spans="2:20" ht="15.75" thickBot="1" x14ac:dyDescent="0.3">
      <c r="B44" s="116"/>
      <c r="C44" s="116"/>
      <c r="D44" s="116"/>
      <c r="E44" s="116"/>
      <c r="F44" s="116"/>
      <c r="G44" s="116"/>
      <c r="H44" s="116"/>
      <c r="I44" s="116"/>
      <c r="J44" s="116"/>
      <c r="K44" s="116"/>
      <c r="L44" s="116"/>
      <c r="M44" s="116"/>
      <c r="N44" s="116"/>
      <c r="O44" s="116"/>
      <c r="P44" s="116"/>
      <c r="Q44" s="116"/>
      <c r="R44" s="116"/>
      <c r="S44" s="116"/>
      <c r="T44" s="116"/>
    </row>
    <row r="45" spans="2:20" x14ac:dyDescent="0.25">
      <c r="B45" s="116"/>
      <c r="C45" s="116"/>
      <c r="D45" s="244" t="s">
        <v>72</v>
      </c>
      <c r="E45" s="245"/>
      <c r="F45" s="245"/>
      <c r="G45" s="245"/>
      <c r="H45" s="245"/>
      <c r="I45" s="245"/>
      <c r="J45" s="245"/>
      <c r="K45" s="245"/>
      <c r="L45" s="246"/>
      <c r="M45" s="116"/>
      <c r="N45" s="116"/>
      <c r="O45" s="116"/>
      <c r="P45" s="116"/>
      <c r="Q45" s="116"/>
      <c r="R45" s="116"/>
      <c r="S45" s="116"/>
      <c r="T45" s="116"/>
    </row>
    <row r="46" spans="2:20" x14ac:dyDescent="0.25">
      <c r="B46" s="116"/>
      <c r="C46" s="116"/>
      <c r="D46" s="240" t="s">
        <v>51</v>
      </c>
      <c r="E46" s="241" t="s">
        <v>154</v>
      </c>
      <c r="F46" s="241" t="s">
        <v>155</v>
      </c>
      <c r="G46" s="241" t="s">
        <v>156</v>
      </c>
      <c r="H46" s="241" t="s">
        <v>158</v>
      </c>
      <c r="I46" s="241" t="s">
        <v>157</v>
      </c>
      <c r="J46" s="75"/>
      <c r="K46" s="75"/>
      <c r="L46" s="242"/>
      <c r="M46" s="116"/>
      <c r="N46" s="116"/>
      <c r="O46" s="116"/>
      <c r="P46" s="116"/>
      <c r="Q46" s="116"/>
      <c r="R46" s="116"/>
      <c r="S46" s="116"/>
      <c r="T46" s="116"/>
    </row>
    <row r="47" spans="2:20" x14ac:dyDescent="0.25">
      <c r="B47" s="116"/>
      <c r="C47" s="116"/>
      <c r="D47" s="148"/>
      <c r="E47" s="243" t="s">
        <v>84</v>
      </c>
      <c r="F47" s="23"/>
      <c r="G47" s="23"/>
      <c r="H47" s="23"/>
      <c r="I47" s="58"/>
      <c r="J47" s="22"/>
      <c r="K47" s="22"/>
      <c r="L47" s="158"/>
      <c r="M47" s="116"/>
      <c r="N47" s="116"/>
      <c r="O47" s="116"/>
      <c r="P47" s="116"/>
      <c r="Q47" s="116"/>
      <c r="R47" s="116"/>
      <c r="S47" s="116"/>
      <c r="T47" s="116"/>
    </row>
    <row r="48" spans="2:20" x14ac:dyDescent="0.25">
      <c r="B48" s="116"/>
      <c r="C48" s="116"/>
      <c r="D48" s="148">
        <v>36</v>
      </c>
      <c r="E48" s="69">
        <v>43466</v>
      </c>
      <c r="F48" s="69">
        <v>44561</v>
      </c>
      <c r="G48" s="70">
        <v>4.2700000000000002E-2</v>
      </c>
      <c r="H48" s="57">
        <v>38</v>
      </c>
      <c r="I48" s="58">
        <f>H48*G48</f>
        <v>1.6226</v>
      </c>
      <c r="J48" s="22"/>
      <c r="K48" s="22"/>
      <c r="L48" s="158"/>
      <c r="M48" s="116"/>
      <c r="N48" s="116"/>
      <c r="O48" s="116"/>
      <c r="P48" s="116"/>
      <c r="Q48" s="116"/>
      <c r="R48" s="116"/>
      <c r="S48" s="116"/>
      <c r="T48" s="116"/>
    </row>
    <row r="49" spans="2:20" x14ac:dyDescent="0.25">
      <c r="B49" s="116"/>
      <c r="C49" s="116"/>
      <c r="D49" s="151"/>
      <c r="E49" s="64"/>
      <c r="F49" s="64"/>
      <c r="G49" s="64"/>
      <c r="H49" s="64"/>
      <c r="I49" s="64"/>
      <c r="J49" s="64"/>
      <c r="K49" s="64"/>
      <c r="L49" s="152"/>
      <c r="M49" s="116"/>
      <c r="N49" s="116"/>
      <c r="O49" s="116"/>
      <c r="P49" s="116"/>
      <c r="Q49" s="116"/>
      <c r="R49" s="116"/>
      <c r="S49" s="116"/>
      <c r="T49" s="116"/>
    </row>
    <row r="50" spans="2:20" x14ac:dyDescent="0.25">
      <c r="B50" s="116"/>
      <c r="C50" s="116"/>
      <c r="D50" s="153"/>
      <c r="E50" s="138"/>
      <c r="F50" s="138"/>
      <c r="G50" s="138"/>
      <c r="H50" s="138"/>
      <c r="I50" s="138"/>
      <c r="J50" s="138"/>
      <c r="K50" s="138"/>
      <c r="L50" s="154"/>
      <c r="M50" s="116"/>
      <c r="N50" s="116"/>
      <c r="O50" s="116"/>
      <c r="P50" s="116"/>
      <c r="Q50" s="116"/>
      <c r="R50" s="116"/>
      <c r="S50" s="116"/>
      <c r="T50" s="116"/>
    </row>
    <row r="51" spans="2:20" x14ac:dyDescent="0.25">
      <c r="B51" s="116"/>
      <c r="C51" s="116"/>
      <c r="D51" s="146"/>
      <c r="E51" s="166" t="s">
        <v>85</v>
      </c>
      <c r="F51" s="68"/>
      <c r="G51" s="68"/>
      <c r="H51" s="68"/>
      <c r="I51" s="66"/>
      <c r="J51" s="24"/>
      <c r="K51" s="24"/>
      <c r="L51" s="147"/>
      <c r="M51" s="116"/>
      <c r="N51" s="116"/>
      <c r="O51" s="116"/>
      <c r="P51" s="116"/>
      <c r="Q51" s="116"/>
      <c r="R51" s="116"/>
      <c r="S51" s="116"/>
      <c r="T51" s="116"/>
    </row>
    <row r="52" spans="2:20" x14ac:dyDescent="0.25">
      <c r="B52" s="116"/>
      <c r="C52" s="116"/>
      <c r="D52" s="148">
        <v>11</v>
      </c>
      <c r="E52" s="69">
        <v>43466</v>
      </c>
      <c r="F52" s="69">
        <v>43799</v>
      </c>
      <c r="G52" s="70">
        <v>4.4999999999999998E-2</v>
      </c>
      <c r="H52" s="57">
        <v>25</v>
      </c>
      <c r="I52" s="58">
        <f>H52*G52</f>
        <v>1.125</v>
      </c>
      <c r="J52" s="59">
        <f>D52/$D$54</f>
        <v>0.30555555555555558</v>
      </c>
      <c r="K52" s="60">
        <f>J52*G52</f>
        <v>1.375E-2</v>
      </c>
      <c r="L52" s="149">
        <f>K52*H52</f>
        <v>0.34375</v>
      </c>
      <c r="M52" s="116"/>
      <c r="N52" s="116"/>
      <c r="O52" s="116"/>
      <c r="P52" s="116"/>
      <c r="Q52" s="116"/>
      <c r="R52" s="116"/>
      <c r="S52" s="116"/>
      <c r="T52" s="116"/>
    </row>
    <row r="53" spans="2:20" x14ac:dyDescent="0.25">
      <c r="B53" s="116"/>
      <c r="C53" s="116"/>
      <c r="D53" s="148">
        <v>25</v>
      </c>
      <c r="E53" s="69">
        <v>43800</v>
      </c>
      <c r="F53" s="69">
        <v>44561</v>
      </c>
      <c r="G53" s="70">
        <v>5.2499999999999998E-2</v>
      </c>
      <c r="H53" s="57">
        <v>38</v>
      </c>
      <c r="I53" s="58">
        <f>H53*G53</f>
        <v>1.9949999999999999</v>
      </c>
      <c r="J53" s="59">
        <f>D53/$D$54</f>
        <v>0.69444444444444442</v>
      </c>
      <c r="K53" s="60">
        <f>J53*G53</f>
        <v>3.6458333333333329E-2</v>
      </c>
      <c r="L53" s="149">
        <f>K53*H53</f>
        <v>1.3854166666666665</v>
      </c>
      <c r="M53" s="116"/>
      <c r="N53" s="116"/>
      <c r="O53" s="116"/>
      <c r="P53" s="116"/>
      <c r="Q53" s="116"/>
      <c r="R53" s="116"/>
      <c r="S53" s="116"/>
      <c r="T53" s="116"/>
    </row>
    <row r="54" spans="2:20" x14ac:dyDescent="0.25">
      <c r="B54" s="116"/>
      <c r="C54" s="116"/>
      <c r="D54" s="148">
        <f>SUM(D52:D53)</f>
        <v>36</v>
      </c>
      <c r="E54" s="22"/>
      <c r="F54" s="22"/>
      <c r="G54" s="22"/>
      <c r="H54" s="22"/>
      <c r="I54" s="22"/>
      <c r="J54" s="22"/>
      <c r="K54" s="24"/>
      <c r="L54" s="225">
        <f>SUM(L52:L53)</f>
        <v>1.7291666666666665</v>
      </c>
      <c r="M54" s="116"/>
      <c r="N54" s="116"/>
      <c r="O54" s="116"/>
      <c r="P54" s="116"/>
      <c r="Q54" s="116"/>
      <c r="R54" s="116"/>
      <c r="S54" s="116"/>
      <c r="T54" s="116"/>
    </row>
    <row r="55" spans="2:20" x14ac:dyDescent="0.25">
      <c r="B55" s="116"/>
      <c r="C55" s="116"/>
      <c r="D55" s="151"/>
      <c r="E55" s="64"/>
      <c r="F55" s="64"/>
      <c r="G55" s="64"/>
      <c r="H55" s="64"/>
      <c r="I55" s="64"/>
      <c r="J55" s="64"/>
      <c r="K55" s="64"/>
      <c r="L55" s="152"/>
      <c r="M55" s="116"/>
      <c r="N55" s="116"/>
      <c r="O55" s="116"/>
      <c r="P55" s="116"/>
      <c r="Q55" s="116"/>
      <c r="R55" s="116"/>
      <c r="S55" s="116"/>
      <c r="T55" s="116"/>
    </row>
    <row r="56" spans="2:20" x14ac:dyDescent="0.25">
      <c r="B56" s="116"/>
      <c r="C56" s="116"/>
      <c r="D56" s="153"/>
      <c r="E56" s="138"/>
      <c r="F56" s="138"/>
      <c r="G56" s="138"/>
      <c r="H56" s="138"/>
      <c r="I56" s="138"/>
      <c r="J56" s="138"/>
      <c r="K56" s="138"/>
      <c r="L56" s="154"/>
      <c r="M56" s="116"/>
      <c r="N56" s="116"/>
      <c r="O56" s="116"/>
      <c r="P56" s="116"/>
      <c r="Q56" s="116"/>
      <c r="R56" s="116"/>
      <c r="S56" s="116"/>
      <c r="T56" s="116"/>
    </row>
    <row r="57" spans="2:20" x14ac:dyDescent="0.25">
      <c r="B57" s="116"/>
      <c r="C57" s="116"/>
      <c r="D57" s="146"/>
      <c r="E57" s="166" t="s">
        <v>86</v>
      </c>
      <c r="F57" s="68"/>
      <c r="G57" s="68"/>
      <c r="H57" s="68"/>
      <c r="I57" s="66"/>
      <c r="J57" s="24"/>
      <c r="K57" s="24"/>
      <c r="L57" s="147"/>
      <c r="M57" s="116"/>
      <c r="N57" s="116"/>
      <c r="O57" s="116"/>
      <c r="P57" s="116"/>
      <c r="Q57" s="116"/>
      <c r="R57" s="116"/>
      <c r="S57" s="116"/>
      <c r="T57" s="116"/>
    </row>
    <row r="58" spans="2:20" x14ac:dyDescent="0.25">
      <c r="B58" s="116"/>
      <c r="C58" s="116"/>
      <c r="D58" s="148">
        <v>35</v>
      </c>
      <c r="E58" s="69">
        <v>43497</v>
      </c>
      <c r="F58" s="69">
        <v>44561</v>
      </c>
      <c r="G58" s="70">
        <v>0.33329999999999999</v>
      </c>
      <c r="H58" s="57">
        <v>30</v>
      </c>
      <c r="I58" s="58">
        <f>H58*G58</f>
        <v>9.9989999999999988</v>
      </c>
      <c r="J58" s="59">
        <f t="shared" ref="J58" si="9">D58/$D$33</f>
        <v>0.97222222222222221</v>
      </c>
      <c r="K58" s="61">
        <f>J58*G58</f>
        <v>0.32404166666666667</v>
      </c>
      <c r="L58" s="150">
        <f>K58*H58</f>
        <v>9.7212499999999995</v>
      </c>
      <c r="M58" s="116"/>
      <c r="N58" s="116"/>
      <c r="O58" s="116"/>
      <c r="P58" s="116"/>
      <c r="Q58" s="116"/>
      <c r="R58" s="116"/>
      <c r="S58" s="116"/>
      <c r="T58" s="116"/>
    </row>
    <row r="59" spans="2:20" x14ac:dyDescent="0.25">
      <c r="B59" s="116"/>
      <c r="C59" s="116"/>
      <c r="D59" s="151"/>
      <c r="E59" s="64"/>
      <c r="F59" s="64"/>
      <c r="G59" s="64"/>
      <c r="H59" s="64"/>
      <c r="I59" s="64"/>
      <c r="J59" s="64"/>
      <c r="K59" s="64"/>
      <c r="L59" s="152"/>
      <c r="M59" s="116"/>
      <c r="N59" s="116"/>
      <c r="O59" s="116"/>
      <c r="P59" s="116"/>
      <c r="Q59" s="116"/>
      <c r="R59" s="116"/>
      <c r="S59" s="116"/>
      <c r="T59" s="116"/>
    </row>
    <row r="60" spans="2:20" x14ac:dyDescent="0.25">
      <c r="B60" s="116"/>
      <c r="C60" s="116"/>
      <c r="D60" s="153"/>
      <c r="E60" s="138"/>
      <c r="F60" s="138"/>
      <c r="G60" s="138"/>
      <c r="H60" s="138"/>
      <c r="I60" s="138"/>
      <c r="J60" s="138"/>
      <c r="K60" s="138"/>
      <c r="L60" s="154"/>
      <c r="M60" s="116"/>
      <c r="N60" s="116"/>
      <c r="O60" s="116"/>
      <c r="P60" s="116"/>
      <c r="Q60" s="116"/>
      <c r="R60" s="116"/>
      <c r="S60" s="116"/>
      <c r="T60" s="116"/>
    </row>
    <row r="61" spans="2:20" x14ac:dyDescent="0.25">
      <c r="B61" s="116"/>
      <c r="C61" s="116"/>
      <c r="D61" s="146"/>
      <c r="E61" s="166" t="s">
        <v>87</v>
      </c>
      <c r="F61" s="68"/>
      <c r="G61" s="68"/>
      <c r="H61" s="68"/>
      <c r="I61" s="66"/>
      <c r="J61" s="24"/>
      <c r="K61" s="24"/>
      <c r="L61" s="147"/>
      <c r="M61" s="116"/>
      <c r="N61" s="116"/>
      <c r="O61" s="116"/>
      <c r="P61" s="116"/>
      <c r="Q61" s="116"/>
      <c r="R61" s="116"/>
      <c r="S61" s="116"/>
      <c r="T61" s="116"/>
    </row>
    <row r="62" spans="2:20" x14ac:dyDescent="0.25">
      <c r="B62" s="116"/>
      <c r="C62" s="116"/>
      <c r="D62" s="148">
        <v>35</v>
      </c>
      <c r="E62" s="69">
        <v>43497</v>
      </c>
      <c r="F62" s="69">
        <v>44561</v>
      </c>
      <c r="G62" s="70">
        <v>0.51549999999999996</v>
      </c>
      <c r="H62" s="57">
        <v>25</v>
      </c>
      <c r="I62" s="58">
        <f>H62*G62</f>
        <v>12.887499999999999</v>
      </c>
      <c r="J62" s="59">
        <f t="shared" ref="J62" si="10">D62/$D$33</f>
        <v>0.97222222222222221</v>
      </c>
      <c r="K62" s="61">
        <f>J62*G62</f>
        <v>0.50118055555555552</v>
      </c>
      <c r="L62" s="150">
        <f>K62*H62</f>
        <v>12.529513888888888</v>
      </c>
      <c r="M62" s="116"/>
      <c r="N62" s="116"/>
      <c r="O62" s="116"/>
      <c r="P62" s="116"/>
      <c r="Q62" s="116"/>
      <c r="R62" s="116"/>
      <c r="S62" s="116"/>
      <c r="T62" s="116"/>
    </row>
    <row r="63" spans="2:20" x14ac:dyDescent="0.25">
      <c r="B63" s="116"/>
      <c r="C63" s="116"/>
      <c r="D63" s="151"/>
      <c r="E63" s="64"/>
      <c r="F63" s="64"/>
      <c r="G63" s="64"/>
      <c r="H63" s="64"/>
      <c r="I63" s="64"/>
      <c r="J63" s="64"/>
      <c r="K63" s="64"/>
      <c r="L63" s="152"/>
      <c r="M63" s="116"/>
      <c r="N63" s="116"/>
      <c r="O63" s="116"/>
      <c r="P63" s="116"/>
      <c r="Q63" s="116"/>
      <c r="R63" s="116"/>
      <c r="S63" s="116"/>
      <c r="T63" s="116"/>
    </row>
    <row r="64" spans="2:20" x14ac:dyDescent="0.25">
      <c r="B64" s="116"/>
      <c r="C64" s="116"/>
      <c r="D64" s="153"/>
      <c r="E64" s="138"/>
      <c r="F64" s="138"/>
      <c r="G64" s="138"/>
      <c r="H64" s="138"/>
      <c r="I64" s="138"/>
      <c r="J64" s="138"/>
      <c r="K64" s="138"/>
      <c r="L64" s="154"/>
      <c r="M64" s="116"/>
      <c r="N64" s="116"/>
      <c r="O64" s="116"/>
      <c r="P64" s="116"/>
      <c r="Q64" s="116"/>
      <c r="R64" s="116"/>
      <c r="S64" s="116"/>
      <c r="T64" s="116"/>
    </row>
    <row r="65" spans="2:20" x14ac:dyDescent="0.25">
      <c r="B65" s="116"/>
      <c r="C65" s="116"/>
      <c r="D65" s="160"/>
      <c r="E65" s="166" t="s">
        <v>88</v>
      </c>
      <c r="F65" s="68"/>
      <c r="G65" s="68"/>
      <c r="H65" s="68"/>
      <c r="I65" s="142"/>
      <c r="J65" s="68"/>
      <c r="K65" s="68"/>
      <c r="L65" s="161"/>
      <c r="M65" s="116"/>
      <c r="N65" s="116"/>
      <c r="O65" s="116"/>
      <c r="P65" s="116"/>
      <c r="Q65" s="116"/>
      <c r="R65" s="116"/>
      <c r="S65" s="116"/>
      <c r="T65" s="116"/>
    </row>
    <row r="66" spans="2:20" x14ac:dyDescent="0.25">
      <c r="B66" s="116"/>
      <c r="C66" s="116"/>
      <c r="D66" s="162">
        <v>11</v>
      </c>
      <c r="E66" s="69">
        <v>43466</v>
      </c>
      <c r="F66" s="69">
        <v>43799</v>
      </c>
      <c r="G66" s="70">
        <v>0.56999999999999995</v>
      </c>
      <c r="H66" s="57">
        <v>25</v>
      </c>
      <c r="I66" s="163">
        <f>H66*G66</f>
        <v>14.249999999999998</v>
      </c>
      <c r="J66" s="164">
        <f>D66/$D$68</f>
        <v>0.30555555555555558</v>
      </c>
      <c r="K66" s="56">
        <f>J66*G66</f>
        <v>0.17416666666666666</v>
      </c>
      <c r="L66" s="165">
        <f>K66*H66</f>
        <v>4.354166666666667</v>
      </c>
      <c r="M66" s="116"/>
      <c r="N66" s="116"/>
      <c r="O66" s="116"/>
      <c r="P66" s="116"/>
      <c r="Q66" s="116"/>
      <c r="R66" s="116"/>
      <c r="S66" s="116"/>
      <c r="T66" s="116"/>
    </row>
    <row r="67" spans="2:20" x14ac:dyDescent="0.25">
      <c r="B67" s="116"/>
      <c r="C67" s="116"/>
      <c r="D67" s="148">
        <v>25</v>
      </c>
      <c r="E67" s="69">
        <v>43800</v>
      </c>
      <c r="F67" s="69">
        <v>44561</v>
      </c>
      <c r="G67" s="70">
        <v>0.36849999999999999</v>
      </c>
      <c r="H67" s="57">
        <v>38</v>
      </c>
      <c r="I67" s="58">
        <f>H67*G67</f>
        <v>14.003</v>
      </c>
      <c r="J67" s="59">
        <f>D67/$D$68</f>
        <v>0.69444444444444442</v>
      </c>
      <c r="K67" s="60">
        <f>J67*G67</f>
        <v>0.25590277777777776</v>
      </c>
      <c r="L67" s="149">
        <f>K67*H67</f>
        <v>9.7243055555555546</v>
      </c>
      <c r="M67" s="116"/>
      <c r="N67" s="116"/>
      <c r="O67" s="116"/>
      <c r="P67" s="116"/>
      <c r="Q67" s="116"/>
      <c r="R67" s="116"/>
      <c r="S67" s="116"/>
      <c r="T67" s="116"/>
    </row>
    <row r="68" spans="2:20" x14ac:dyDescent="0.25">
      <c r="B68" s="116"/>
      <c r="C68" s="116"/>
      <c r="D68" s="148">
        <f>SUM(D66:D67)</f>
        <v>36</v>
      </c>
      <c r="E68" s="22"/>
      <c r="F68" s="22"/>
      <c r="G68" s="22"/>
      <c r="H68" s="22"/>
      <c r="I68" s="22"/>
      <c r="J68" s="22"/>
      <c r="K68" s="22"/>
      <c r="L68" s="149">
        <f>SUM(L66:L67)</f>
        <v>14.078472222222221</v>
      </c>
      <c r="M68" s="116"/>
      <c r="N68" s="116"/>
      <c r="O68" s="116"/>
      <c r="P68" s="116"/>
      <c r="Q68" s="116"/>
      <c r="R68" s="116"/>
      <c r="S68" s="116"/>
      <c r="T68" s="116"/>
    </row>
    <row r="69" spans="2:20" x14ac:dyDescent="0.25">
      <c r="B69" s="116"/>
      <c r="C69" s="116"/>
      <c r="D69" s="151"/>
      <c r="E69" s="64"/>
      <c r="F69" s="64"/>
      <c r="G69" s="64"/>
      <c r="H69" s="64"/>
      <c r="I69" s="64"/>
      <c r="J69" s="64"/>
      <c r="K69" s="64"/>
      <c r="L69" s="152"/>
      <c r="M69" s="116"/>
      <c r="N69" s="116"/>
      <c r="O69" s="116"/>
      <c r="P69" s="116"/>
      <c r="Q69" s="116"/>
      <c r="R69" s="116"/>
      <c r="S69" s="116"/>
      <c r="T69" s="116"/>
    </row>
    <row r="70" spans="2:20" x14ac:dyDescent="0.25">
      <c r="B70" s="116"/>
      <c r="C70" s="116"/>
      <c r="D70" s="153"/>
      <c r="E70" s="138"/>
      <c r="F70" s="138"/>
      <c r="G70" s="138"/>
      <c r="H70" s="138"/>
      <c r="I70" s="138"/>
      <c r="J70" s="138"/>
      <c r="K70" s="138"/>
      <c r="L70" s="154"/>
      <c r="M70" s="116"/>
      <c r="N70" s="116"/>
      <c r="O70" s="116"/>
      <c r="P70" s="116"/>
      <c r="Q70" s="116"/>
      <c r="R70" s="116"/>
      <c r="S70" s="116"/>
      <c r="T70" s="116"/>
    </row>
    <row r="71" spans="2:20" x14ac:dyDescent="0.25">
      <c r="B71" s="116"/>
      <c r="C71" s="116"/>
      <c r="D71" s="146"/>
      <c r="E71" s="166" t="s">
        <v>89</v>
      </c>
      <c r="F71" s="68"/>
      <c r="G71" s="68"/>
      <c r="H71" s="68"/>
      <c r="I71" s="24"/>
      <c r="J71" s="24"/>
      <c r="K71" s="24"/>
      <c r="L71" s="147"/>
      <c r="M71" s="116"/>
      <c r="N71" s="116"/>
      <c r="O71" s="116"/>
      <c r="P71" s="116"/>
      <c r="Q71" s="116"/>
      <c r="R71" s="116"/>
      <c r="S71" s="116"/>
      <c r="T71" s="116"/>
    </row>
    <row r="72" spans="2:20" x14ac:dyDescent="0.25">
      <c r="B72" s="116"/>
      <c r="C72" s="116"/>
      <c r="D72" s="159">
        <f>7+10/28</f>
        <v>7.3571428571428568</v>
      </c>
      <c r="E72" s="69">
        <v>43514</v>
      </c>
      <c r="F72" s="69">
        <v>43738</v>
      </c>
      <c r="G72" s="70">
        <v>6.5799999999999997E-2</v>
      </c>
      <c r="H72" s="57">
        <v>38</v>
      </c>
      <c r="I72" s="58">
        <f>H72*G72</f>
        <v>2.5004</v>
      </c>
      <c r="J72" s="59">
        <f>D72/$D$76</f>
        <v>0.20436507936507936</v>
      </c>
      <c r="K72" s="60">
        <f>J72*G72</f>
        <v>1.3447222222222222E-2</v>
      </c>
      <c r="L72" s="149">
        <f>K72*H72</f>
        <v>0.51099444444444442</v>
      </c>
      <c r="M72" s="116"/>
      <c r="N72" s="116"/>
      <c r="O72" s="116"/>
      <c r="P72" s="116"/>
      <c r="Q72" s="116"/>
      <c r="R72" s="116"/>
      <c r="S72" s="116"/>
      <c r="T72" s="116"/>
    </row>
    <row r="73" spans="2:20" x14ac:dyDescent="0.25">
      <c r="B73" s="116"/>
      <c r="C73" s="116"/>
      <c r="D73" s="148">
        <v>5</v>
      </c>
      <c r="E73" s="69">
        <v>43739</v>
      </c>
      <c r="F73" s="69">
        <v>43890</v>
      </c>
      <c r="G73" s="70">
        <v>0.25</v>
      </c>
      <c r="H73" s="57">
        <v>30</v>
      </c>
      <c r="I73" s="58">
        <f>H73*G73</f>
        <v>7.5</v>
      </c>
      <c r="J73" s="59">
        <f t="shared" ref="J73:J75" si="11">D73/$D$76</f>
        <v>0.1388888888888889</v>
      </c>
      <c r="K73" s="60">
        <f t="shared" ref="K73:L74" si="12">J73*G73</f>
        <v>3.4722222222222224E-2</v>
      </c>
      <c r="L73" s="149">
        <f t="shared" si="12"/>
        <v>1.0416666666666667</v>
      </c>
      <c r="M73" s="116"/>
      <c r="N73" s="116"/>
      <c r="O73" s="116"/>
      <c r="P73" s="116"/>
      <c r="Q73" s="116"/>
      <c r="R73" s="116"/>
      <c r="S73" s="116"/>
      <c r="T73" s="116"/>
    </row>
    <row r="74" spans="2:20" x14ac:dyDescent="0.25">
      <c r="B74" s="116"/>
      <c r="C74" s="116"/>
      <c r="D74" s="148">
        <v>10</v>
      </c>
      <c r="E74" s="69">
        <v>43891</v>
      </c>
      <c r="F74" s="69">
        <v>44196</v>
      </c>
      <c r="G74" s="70">
        <v>0.125</v>
      </c>
      <c r="H74" s="57">
        <v>24</v>
      </c>
      <c r="I74" s="58">
        <f>H74*G74</f>
        <v>3</v>
      </c>
      <c r="J74" s="59">
        <f t="shared" si="11"/>
        <v>0.27777777777777779</v>
      </c>
      <c r="K74" s="60">
        <f t="shared" si="12"/>
        <v>3.4722222222222224E-2</v>
      </c>
      <c r="L74" s="149">
        <f t="shared" si="12"/>
        <v>0.83333333333333337</v>
      </c>
      <c r="M74" s="116"/>
      <c r="N74" s="116"/>
      <c r="O74" s="116"/>
      <c r="P74" s="116"/>
      <c r="Q74" s="116"/>
      <c r="R74" s="116"/>
      <c r="S74" s="116"/>
      <c r="T74" s="116"/>
    </row>
    <row r="75" spans="2:20" x14ac:dyDescent="0.25">
      <c r="B75" s="116"/>
      <c r="C75" s="116"/>
      <c r="D75" s="148">
        <v>1</v>
      </c>
      <c r="E75" s="69">
        <v>44197</v>
      </c>
      <c r="F75" s="69">
        <v>44227</v>
      </c>
      <c r="G75" s="70">
        <v>0.1153</v>
      </c>
      <c r="H75" s="57">
        <v>26</v>
      </c>
      <c r="I75" s="58">
        <f>H75*G75</f>
        <v>2.9977999999999998</v>
      </c>
      <c r="J75" s="59">
        <f t="shared" si="11"/>
        <v>2.7777777777777776E-2</v>
      </c>
      <c r="K75" s="61">
        <f>J75*G75</f>
        <v>3.2027777777777775E-3</v>
      </c>
      <c r="L75" s="150">
        <f>K75*H75</f>
        <v>8.327222222222222E-2</v>
      </c>
      <c r="M75" s="116"/>
      <c r="N75" s="116"/>
      <c r="O75" s="116"/>
      <c r="P75" s="116"/>
      <c r="Q75" s="116"/>
      <c r="R75" s="116"/>
      <c r="S75" s="116"/>
      <c r="T75" s="116"/>
    </row>
    <row r="76" spans="2:20" x14ac:dyDescent="0.25">
      <c r="B76" s="116"/>
      <c r="C76" s="116"/>
      <c r="D76" s="148">
        <v>36</v>
      </c>
      <c r="E76" s="23"/>
      <c r="F76" s="23"/>
      <c r="G76" s="23"/>
      <c r="H76" s="23"/>
      <c r="I76" s="58"/>
      <c r="J76" s="22"/>
      <c r="K76" s="22" t="s">
        <v>48</v>
      </c>
      <c r="L76" s="149">
        <f>SUM(L72:L75)</f>
        <v>2.4692666666666669</v>
      </c>
      <c r="M76" s="116"/>
      <c r="N76" s="116"/>
      <c r="O76" s="116"/>
      <c r="P76" s="116"/>
      <c r="Q76" s="116"/>
      <c r="R76" s="116"/>
      <c r="S76" s="116"/>
      <c r="T76" s="116"/>
    </row>
    <row r="77" spans="2:20" x14ac:dyDescent="0.25">
      <c r="B77" s="116"/>
      <c r="C77" s="116"/>
      <c r="D77" s="151"/>
      <c r="E77" s="63"/>
      <c r="F77" s="63"/>
      <c r="G77" s="63"/>
      <c r="H77" s="63"/>
      <c r="I77" s="64"/>
      <c r="J77" s="64"/>
      <c r="K77" s="64"/>
      <c r="L77" s="152"/>
      <c r="M77" s="116"/>
      <c r="N77" s="116"/>
      <c r="O77" s="116"/>
      <c r="P77" s="116"/>
      <c r="Q77" s="116"/>
      <c r="R77" s="116"/>
      <c r="S77" s="116"/>
      <c r="T77" s="116"/>
    </row>
    <row r="78" spans="2:20" x14ac:dyDescent="0.25">
      <c r="B78" s="116"/>
      <c r="C78" s="116"/>
      <c r="D78" s="153"/>
      <c r="E78" s="138"/>
      <c r="F78" s="138"/>
      <c r="G78" s="138"/>
      <c r="H78" s="138"/>
      <c r="I78" s="138"/>
      <c r="J78" s="138"/>
      <c r="K78" s="138"/>
      <c r="L78" s="154"/>
      <c r="M78" s="116"/>
      <c r="N78" s="116"/>
      <c r="O78" s="116"/>
      <c r="P78" s="116"/>
      <c r="Q78" s="116"/>
      <c r="R78" s="116"/>
      <c r="S78" s="116"/>
      <c r="T78" s="116"/>
    </row>
    <row r="79" spans="2:20" x14ac:dyDescent="0.25">
      <c r="B79" s="116"/>
      <c r="C79" s="116"/>
      <c r="D79" s="160"/>
      <c r="E79" s="166" t="s">
        <v>90</v>
      </c>
      <c r="F79" s="68"/>
      <c r="G79" s="68"/>
      <c r="H79" s="68"/>
      <c r="I79" s="142"/>
      <c r="J79" s="68"/>
      <c r="K79" s="68"/>
      <c r="L79" s="161"/>
      <c r="M79" s="116"/>
      <c r="N79" s="116"/>
      <c r="O79" s="116"/>
      <c r="P79" s="116"/>
      <c r="Q79" s="116"/>
      <c r="R79" s="116"/>
      <c r="S79" s="116"/>
      <c r="T79" s="116"/>
    </row>
    <row r="80" spans="2:20" x14ac:dyDescent="0.25">
      <c r="B80" s="116"/>
      <c r="C80" s="116"/>
      <c r="D80" s="148">
        <v>11</v>
      </c>
      <c r="E80" s="69">
        <v>44228</v>
      </c>
      <c r="F80" s="69">
        <v>44561</v>
      </c>
      <c r="G80" s="70">
        <v>8.3299999999999999E-2</v>
      </c>
      <c r="H80" s="57">
        <v>36</v>
      </c>
      <c r="I80" s="58">
        <f>H80*G80</f>
        <v>2.9988000000000001</v>
      </c>
      <c r="J80" s="59">
        <f t="shared" ref="J80" si="13">D80/$D$33</f>
        <v>0.30555555555555558</v>
      </c>
      <c r="K80" s="61">
        <f>J80*G80</f>
        <v>2.5452777777777779E-2</v>
      </c>
      <c r="L80" s="150">
        <f>K80*H80</f>
        <v>0.9163</v>
      </c>
      <c r="M80" s="116"/>
      <c r="N80" s="116"/>
      <c r="O80" s="116"/>
      <c r="P80" s="116"/>
      <c r="Q80" s="116"/>
      <c r="R80" s="116"/>
      <c r="S80" s="116"/>
      <c r="T80" s="116"/>
    </row>
    <row r="81" spans="2:20" x14ac:dyDescent="0.25">
      <c r="B81" s="116"/>
      <c r="C81" s="116"/>
      <c r="D81" s="151"/>
      <c r="E81" s="64"/>
      <c r="F81" s="64"/>
      <c r="G81" s="64"/>
      <c r="H81" s="64"/>
      <c r="I81" s="64"/>
      <c r="J81" s="64"/>
      <c r="K81" s="64"/>
      <c r="L81" s="152"/>
      <c r="M81" s="116"/>
      <c r="N81" s="116"/>
      <c r="O81" s="116"/>
      <c r="P81" s="116"/>
      <c r="Q81" s="116"/>
      <c r="R81" s="116"/>
      <c r="S81" s="116"/>
      <c r="T81" s="116"/>
    </row>
    <row r="82" spans="2:20" s="116" customFormat="1" ht="15.75" thickBot="1" x14ac:dyDescent="0.3">
      <c r="D82" s="155"/>
      <c r="E82" s="156"/>
      <c r="F82" s="156"/>
      <c r="G82" s="156"/>
      <c r="H82" s="156"/>
      <c r="I82" s="156"/>
      <c r="J82" s="156"/>
      <c r="K82" s="156"/>
      <c r="L82" s="157"/>
    </row>
    <row r="83" spans="2:20" s="116" customFormat="1" x14ac:dyDescent="0.25"/>
    <row r="84" spans="2:20" s="116" customFormat="1" x14ac:dyDescent="0.25"/>
    <row r="85" spans="2:20" s="116" customFormat="1" x14ac:dyDescent="0.25"/>
    <row r="86" spans="2:20" s="116" customFormat="1" x14ac:dyDescent="0.25"/>
    <row r="87" spans="2:20" s="116" customFormat="1" x14ac:dyDescent="0.25"/>
    <row r="88" spans="2:20" s="116" customFormat="1" x14ac:dyDescent="0.25"/>
    <row r="89" spans="2:20" s="116" customFormat="1" x14ac:dyDescent="0.25"/>
    <row r="90" spans="2:20" s="116" customFormat="1" x14ac:dyDescent="0.25"/>
    <row r="91" spans="2:20" s="116" customFormat="1" x14ac:dyDescent="0.25"/>
    <row r="92" spans="2:20" s="116" customFormat="1" x14ac:dyDescent="0.25"/>
    <row r="93" spans="2:20" s="116" customFormat="1" x14ac:dyDescent="0.25"/>
    <row r="94" spans="2:20" s="116" customFormat="1" x14ac:dyDescent="0.25"/>
    <row r="95" spans="2:20" s="116" customFormat="1" x14ac:dyDescent="0.25"/>
    <row r="96" spans="2:20" s="116" customFormat="1" x14ac:dyDescent="0.25"/>
    <row r="97" s="116" customFormat="1" x14ac:dyDescent="0.25"/>
    <row r="98" s="116" customFormat="1" x14ac:dyDescent="0.25"/>
    <row r="99" s="116" customFormat="1" x14ac:dyDescent="0.25"/>
    <row r="100" s="116" customFormat="1" x14ac:dyDescent="0.25"/>
    <row r="101" s="116" customFormat="1" x14ac:dyDescent="0.25"/>
    <row r="102" s="116" customFormat="1" x14ac:dyDescent="0.25"/>
    <row r="103" s="116" customFormat="1" x14ac:dyDescent="0.25"/>
    <row r="104" s="116" customFormat="1" x14ac:dyDescent="0.25"/>
    <row r="105" s="116" customFormat="1" x14ac:dyDescent="0.25"/>
    <row r="106" s="116" customFormat="1" x14ac:dyDescent="0.25"/>
    <row r="107" s="116" customFormat="1" x14ac:dyDescent="0.25"/>
    <row r="108" s="116" customFormat="1" x14ac:dyDescent="0.25"/>
    <row r="109" s="116" customFormat="1" x14ac:dyDescent="0.25"/>
    <row r="110" s="116" customFormat="1" x14ac:dyDescent="0.25"/>
    <row r="111" s="116" customFormat="1" x14ac:dyDescent="0.25"/>
    <row r="112" s="116" customFormat="1" x14ac:dyDescent="0.25"/>
    <row r="113" s="116" customFormat="1" x14ac:dyDescent="0.25"/>
    <row r="114" s="116" customFormat="1" x14ac:dyDescent="0.25"/>
  </sheetData>
  <mergeCells count="4">
    <mergeCell ref="B10:H10"/>
    <mergeCell ref="O13:Q13"/>
    <mergeCell ref="R13:T13"/>
    <mergeCell ref="B2:T2"/>
  </mergeCells>
  <pageMargins left="0.7" right="0.7" top="0.75" bottom="0.75" header="0.3" footer="0.3"/>
  <pageSetup paperSize="9" orientation="portrait" horizontalDpi="4294967294" verticalDpi="4294967294"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4"/>
  <sheetViews>
    <sheetView topLeftCell="E1" zoomScaleNormal="100" zoomScaleSheetLayoutView="93" zoomScalePageLayoutView="40" workbookViewId="0">
      <selection activeCell="V21" sqref="V21"/>
    </sheetView>
  </sheetViews>
  <sheetFormatPr baseColWidth="10" defaultColWidth="11.42578125" defaultRowHeight="15" x14ac:dyDescent="0.25"/>
  <cols>
    <col min="1" max="1" width="5" style="112" customWidth="1"/>
    <col min="2" max="2" width="15.42578125" style="91" bestFit="1" customWidth="1"/>
    <col min="3" max="3" width="11.42578125" style="91" bestFit="1" customWidth="1"/>
    <col min="4" max="4" width="15.85546875" style="91" bestFit="1" customWidth="1"/>
    <col min="5" max="6" width="19.28515625" style="91" bestFit="1" customWidth="1"/>
    <col min="7" max="7" width="17.42578125" style="91" bestFit="1" customWidth="1"/>
    <col min="8" max="8" width="10.28515625" style="91" bestFit="1" customWidth="1"/>
    <col min="9" max="9" width="12.7109375" style="91" customWidth="1"/>
    <col min="10" max="10" width="21.85546875" style="91" customWidth="1"/>
    <col min="11" max="11" width="25" style="91" customWidth="1"/>
    <col min="12" max="14" width="11.5703125" style="91" customWidth="1"/>
    <col min="15" max="15" width="14.28515625" style="112" customWidth="1"/>
    <col min="16" max="17" width="12.28515625" style="112" customWidth="1"/>
    <col min="18" max="18" width="14.7109375" style="112" customWidth="1"/>
    <col min="19" max="33" width="11.42578125" style="112"/>
    <col min="34" max="16384" width="11.42578125" style="91"/>
  </cols>
  <sheetData>
    <row r="1" spans="1:41" s="112" customFormat="1" ht="15.75" thickBot="1" x14ac:dyDescent="0.3"/>
    <row r="2" spans="1:41" ht="15.75" thickBot="1" x14ac:dyDescent="0.3">
      <c r="B2" s="108"/>
      <c r="C2" s="109"/>
      <c r="D2" s="110"/>
      <c r="E2" s="227" t="s">
        <v>134</v>
      </c>
      <c r="F2" s="228" t="s">
        <v>135</v>
      </c>
      <c r="G2" s="229" t="s">
        <v>138</v>
      </c>
      <c r="H2" s="117"/>
      <c r="I2" s="112"/>
      <c r="J2" s="116"/>
      <c r="K2" s="112"/>
      <c r="L2" s="112"/>
      <c r="M2" s="112"/>
      <c r="N2" s="112"/>
      <c r="AH2" s="112"/>
      <c r="AI2" s="112"/>
      <c r="AJ2" s="112"/>
      <c r="AK2" s="112"/>
      <c r="AL2" s="112"/>
      <c r="AM2" s="112"/>
      <c r="AN2" s="112"/>
      <c r="AO2" s="112"/>
    </row>
    <row r="3" spans="1:41" x14ac:dyDescent="0.25">
      <c r="B3" s="111"/>
      <c r="C3" s="92"/>
      <c r="D3" s="92"/>
      <c r="E3" s="107" t="s">
        <v>119</v>
      </c>
      <c r="F3" s="93" t="s">
        <v>119</v>
      </c>
      <c r="G3" s="94" t="s">
        <v>119</v>
      </c>
      <c r="H3" s="118"/>
      <c r="I3" s="116"/>
      <c r="J3" s="112"/>
      <c r="K3" s="116"/>
      <c r="L3" s="116"/>
      <c r="M3" s="116"/>
      <c r="N3" s="112"/>
      <c r="AH3" s="112"/>
      <c r="AI3" s="112"/>
      <c r="AJ3" s="112"/>
      <c r="AK3" s="112"/>
      <c r="AL3" s="112"/>
      <c r="AM3" s="112"/>
      <c r="AN3" s="112"/>
      <c r="AO3" s="112"/>
    </row>
    <row r="4" spans="1:41" s="95" customFormat="1" x14ac:dyDescent="0.25">
      <c r="A4" s="113"/>
      <c r="B4" s="314" t="s">
        <v>120</v>
      </c>
      <c r="C4" s="315"/>
      <c r="D4" s="316"/>
      <c r="E4" s="230">
        <v>1890</v>
      </c>
      <c r="F4" s="231">
        <v>2898</v>
      </c>
      <c r="G4" s="232">
        <v>1512</v>
      </c>
      <c r="H4" s="119"/>
      <c r="I4" s="116"/>
      <c r="J4" s="113"/>
      <c r="K4" s="116"/>
      <c r="L4" s="116"/>
      <c r="M4" s="116"/>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row>
    <row r="5" spans="1:41" x14ac:dyDescent="0.25">
      <c r="B5" s="314" t="s">
        <v>27</v>
      </c>
      <c r="C5" s="315"/>
      <c r="D5" s="316"/>
      <c r="E5" s="230">
        <v>9486</v>
      </c>
      <c r="F5" s="231">
        <v>9822</v>
      </c>
      <c r="G5" s="233">
        <v>4863</v>
      </c>
      <c r="H5" s="120"/>
      <c r="I5" s="116"/>
      <c r="J5" s="112"/>
      <c r="K5" s="116"/>
      <c r="L5" s="116"/>
      <c r="M5" s="116"/>
      <c r="N5" s="112"/>
      <c r="AH5" s="112"/>
      <c r="AI5" s="112"/>
      <c r="AJ5" s="112"/>
      <c r="AK5" s="112"/>
      <c r="AL5" s="112"/>
      <c r="AM5" s="112"/>
      <c r="AN5" s="112"/>
      <c r="AO5" s="112"/>
    </row>
    <row r="6" spans="1:41" s="95" customFormat="1" x14ac:dyDescent="0.25">
      <c r="A6" s="113"/>
      <c r="B6" s="317" t="s">
        <v>121</v>
      </c>
      <c r="C6" s="318"/>
      <c r="D6" s="319"/>
      <c r="E6" s="234">
        <v>1449</v>
      </c>
      <c r="F6" s="235">
        <v>1455</v>
      </c>
      <c r="G6" s="236">
        <v>1260</v>
      </c>
      <c r="H6" s="120"/>
      <c r="I6" s="116"/>
      <c r="J6" s="113"/>
      <c r="K6" s="116"/>
      <c r="L6" s="116"/>
      <c r="M6" s="116"/>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row>
    <row r="7" spans="1:41" s="95" customFormat="1" ht="15.75" thickBot="1" x14ac:dyDescent="0.3">
      <c r="A7" s="113"/>
      <c r="B7" s="320" t="s">
        <v>122</v>
      </c>
      <c r="C7" s="321"/>
      <c r="D7" s="322"/>
      <c r="E7" s="237">
        <v>586623.28</v>
      </c>
      <c r="F7" s="238">
        <v>661495</v>
      </c>
      <c r="G7" s="239">
        <v>351692.5</v>
      </c>
      <c r="H7" s="120"/>
      <c r="I7" s="116"/>
      <c r="J7" s="113"/>
      <c r="K7" s="116"/>
      <c r="L7" s="116"/>
      <c r="M7" s="116"/>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row>
    <row r="8" spans="1:41" s="112" customFormat="1" x14ac:dyDescent="0.25">
      <c r="H8" s="115"/>
      <c r="I8" s="116"/>
      <c r="J8" s="116"/>
      <c r="K8" s="116"/>
      <c r="L8" s="116"/>
      <c r="M8" s="116"/>
    </row>
    <row r="9" spans="1:41" s="112" customFormat="1" x14ac:dyDescent="0.25"/>
    <row r="10" spans="1:41" s="112" customFormat="1" x14ac:dyDescent="0.25"/>
    <row r="11" spans="1:41" x14ac:dyDescent="0.25">
      <c r="B11" s="96" t="s">
        <v>123</v>
      </c>
      <c r="C11" s="97"/>
      <c r="D11" s="97"/>
      <c r="E11" s="97"/>
      <c r="F11" s="97"/>
      <c r="G11" s="97"/>
      <c r="H11" s="97"/>
      <c r="I11" s="96" t="s">
        <v>124</v>
      </c>
      <c r="J11" s="97"/>
      <c r="K11" s="97"/>
      <c r="L11" s="97"/>
      <c r="M11" s="97"/>
      <c r="N11" s="97"/>
    </row>
    <row r="12" spans="1:41" s="98" customFormat="1" ht="45" x14ac:dyDescent="0.25">
      <c r="A12" s="114"/>
      <c r="B12" s="124"/>
      <c r="C12" s="124"/>
      <c r="D12" s="125" t="s">
        <v>125</v>
      </c>
      <c r="E12" s="125" t="s">
        <v>126</v>
      </c>
      <c r="F12" s="126" t="s">
        <v>141</v>
      </c>
      <c r="G12" s="126" t="s">
        <v>142</v>
      </c>
      <c r="H12" s="124"/>
      <c r="I12" s="127" t="s">
        <v>127</v>
      </c>
      <c r="J12" s="127" t="s">
        <v>128</v>
      </c>
      <c r="K12" s="127" t="s">
        <v>139</v>
      </c>
      <c r="L12" s="128" t="s">
        <v>129</v>
      </c>
      <c r="M12" s="128" t="s">
        <v>130</v>
      </c>
      <c r="N12" s="128" t="s">
        <v>131</v>
      </c>
      <c r="O12" s="112"/>
      <c r="P12" s="112"/>
      <c r="Q12" s="112"/>
      <c r="R12" s="121"/>
      <c r="S12" s="114"/>
      <c r="T12" s="114"/>
      <c r="U12" s="114"/>
      <c r="V12" s="114"/>
      <c r="W12" s="114"/>
      <c r="X12" s="114"/>
      <c r="Y12" s="114"/>
      <c r="Z12" s="114"/>
      <c r="AA12" s="114"/>
      <c r="AB12" s="114"/>
      <c r="AC12" s="114"/>
      <c r="AD12" s="114"/>
      <c r="AE12" s="114"/>
      <c r="AF12" s="114"/>
      <c r="AG12" s="114"/>
    </row>
    <row r="13" spans="1:41" x14ac:dyDescent="0.25">
      <c r="B13" s="99" t="s">
        <v>137</v>
      </c>
      <c r="C13" s="100">
        <v>351692.5</v>
      </c>
      <c r="D13" s="101"/>
      <c r="E13" s="102">
        <f>351692.5/1.4</f>
        <v>251208.92857142858</v>
      </c>
      <c r="F13" s="101"/>
      <c r="G13" s="102">
        <f>E13/36</f>
        <v>6978.0257936507942</v>
      </c>
      <c r="H13" s="103"/>
      <c r="I13" s="29">
        <v>2</v>
      </c>
      <c r="J13" s="99">
        <v>210</v>
      </c>
      <c r="K13" s="99">
        <v>120</v>
      </c>
      <c r="L13" s="104">
        <f>J13+K13</f>
        <v>330</v>
      </c>
      <c r="M13" s="102">
        <f>E13/L13</f>
        <v>761.23917748917756</v>
      </c>
      <c r="N13" s="102">
        <f>C13/L13</f>
        <v>1065.7348484848485</v>
      </c>
    </row>
    <row r="14" spans="1:41" x14ac:dyDescent="0.25">
      <c r="B14" s="99" t="s">
        <v>136</v>
      </c>
      <c r="C14" s="100">
        <v>661495</v>
      </c>
      <c r="D14" s="101"/>
      <c r="E14" s="102">
        <f>661495/1.4</f>
        <v>472496.42857142858</v>
      </c>
      <c r="F14" s="101"/>
      <c r="G14" s="102">
        <f>E14/36</f>
        <v>13124.900793650793</v>
      </c>
      <c r="H14" s="103"/>
      <c r="I14" s="323">
        <v>8</v>
      </c>
      <c r="J14" s="29">
        <v>200</v>
      </c>
      <c r="K14" s="105">
        <v>75</v>
      </c>
      <c r="L14" s="104">
        <f>J14+K14</f>
        <v>275</v>
      </c>
      <c r="M14" s="106">
        <f>E14/L14</f>
        <v>1718.1688311688313</v>
      </c>
      <c r="N14" s="106">
        <f>C14/L14</f>
        <v>2405.4363636363637</v>
      </c>
      <c r="O14" s="122"/>
      <c r="P14" s="122"/>
      <c r="Q14" s="122"/>
      <c r="R14" s="122"/>
    </row>
    <row r="15" spans="1:41" x14ac:dyDescent="0.25">
      <c r="B15" s="99" t="s">
        <v>133</v>
      </c>
      <c r="C15" s="100">
        <v>586623.28</v>
      </c>
      <c r="D15" s="101"/>
      <c r="E15" s="102">
        <f>586623.28/1.4</f>
        <v>419016.62857142859</v>
      </c>
      <c r="F15" s="101"/>
      <c r="G15" s="102">
        <f>E15/43</f>
        <v>9744.5727574750836</v>
      </c>
      <c r="H15" s="103"/>
      <c r="I15" s="323"/>
      <c r="J15" s="29">
        <v>200</v>
      </c>
      <c r="K15" s="105">
        <v>75</v>
      </c>
      <c r="L15" s="104">
        <f t="shared" ref="L15" si="0">J15+K15</f>
        <v>275</v>
      </c>
      <c r="M15" s="102">
        <f>E15/L15</f>
        <v>1523.6968311688313</v>
      </c>
      <c r="N15" s="102">
        <f>C15/L15</f>
        <v>2133.1755636363637</v>
      </c>
    </row>
    <row r="16" spans="1:41" s="112" customFormat="1" x14ac:dyDescent="0.25">
      <c r="B16" s="123"/>
      <c r="C16" s="129"/>
      <c r="D16" s="130"/>
      <c r="E16" s="131"/>
      <c r="F16" s="130"/>
      <c r="G16" s="131"/>
      <c r="H16" s="132"/>
      <c r="I16" s="133"/>
      <c r="J16" s="116"/>
      <c r="K16" s="134"/>
      <c r="L16" s="135"/>
      <c r="M16" s="131"/>
      <c r="N16" s="131"/>
    </row>
    <row r="17" spans="2:14" s="112" customFormat="1" x14ac:dyDescent="0.25">
      <c r="B17" s="123"/>
    </row>
    <row r="18" spans="2:14" ht="36" customHeight="1" x14ac:dyDescent="0.25">
      <c r="B18" s="307" t="s">
        <v>132</v>
      </c>
      <c r="C18" s="308" t="s">
        <v>140</v>
      </c>
      <c r="D18" s="309"/>
      <c r="E18" s="309"/>
      <c r="F18" s="309"/>
      <c r="G18" s="309"/>
      <c r="H18" s="309"/>
      <c r="I18" s="309"/>
      <c r="J18" s="309"/>
      <c r="K18" s="310"/>
      <c r="L18" s="112"/>
      <c r="M18" s="112"/>
      <c r="N18" s="112"/>
    </row>
    <row r="19" spans="2:14" ht="54.75" customHeight="1" x14ac:dyDescent="0.25">
      <c r="B19" s="307"/>
      <c r="C19" s="311"/>
      <c r="D19" s="312"/>
      <c r="E19" s="312"/>
      <c r="F19" s="312"/>
      <c r="G19" s="312"/>
      <c r="H19" s="312"/>
      <c r="I19" s="312"/>
      <c r="J19" s="312"/>
      <c r="K19" s="313"/>
      <c r="L19" s="112"/>
      <c r="M19" s="112"/>
      <c r="N19" s="112"/>
    </row>
    <row r="20" spans="2:14" s="112" customFormat="1" x14ac:dyDescent="0.25"/>
    <row r="21" spans="2:14" s="112" customFormat="1" x14ac:dyDescent="0.25"/>
    <row r="22" spans="2:14" s="112" customFormat="1" x14ac:dyDescent="0.25"/>
    <row r="23" spans="2:14" s="112" customFormat="1" x14ac:dyDescent="0.25"/>
    <row r="24" spans="2:14" s="112" customFormat="1" x14ac:dyDescent="0.25"/>
    <row r="25" spans="2:14" s="112" customFormat="1" x14ac:dyDescent="0.25"/>
    <row r="26" spans="2:14" s="112" customFormat="1" x14ac:dyDescent="0.25"/>
    <row r="27" spans="2:14" s="112" customFormat="1" x14ac:dyDescent="0.25"/>
    <row r="28" spans="2:14" s="112" customFormat="1" x14ac:dyDescent="0.25"/>
    <row r="29" spans="2:14" s="112" customFormat="1" x14ac:dyDescent="0.25"/>
    <row r="30" spans="2:14" s="112" customFormat="1" x14ac:dyDescent="0.25"/>
    <row r="31" spans="2:14" s="112" customFormat="1" x14ac:dyDescent="0.25"/>
    <row r="32" spans="2:14" s="112" customFormat="1" x14ac:dyDescent="0.25"/>
    <row r="33" s="112" customFormat="1" x14ac:dyDescent="0.25"/>
    <row r="34" s="112" customFormat="1" x14ac:dyDescent="0.25"/>
    <row r="35" s="112" customFormat="1" x14ac:dyDescent="0.25"/>
    <row r="36" s="112" customFormat="1" x14ac:dyDescent="0.25"/>
    <row r="37" s="112" customFormat="1" x14ac:dyDescent="0.25"/>
    <row r="38" s="112" customFormat="1" x14ac:dyDescent="0.25"/>
    <row r="39" s="112" customFormat="1" x14ac:dyDescent="0.25"/>
    <row r="40" s="112" customFormat="1" x14ac:dyDescent="0.25"/>
    <row r="41" s="112" customFormat="1" x14ac:dyDescent="0.25"/>
    <row r="42" s="112" customFormat="1" x14ac:dyDescent="0.25"/>
    <row r="43" s="112" customFormat="1" x14ac:dyDescent="0.25"/>
    <row r="44" s="112" customFormat="1" x14ac:dyDescent="0.25"/>
  </sheetData>
  <mergeCells count="7">
    <mergeCell ref="B18:B19"/>
    <mergeCell ref="C18:K19"/>
    <mergeCell ref="B4:D4"/>
    <mergeCell ref="B5:D5"/>
    <mergeCell ref="B6:D6"/>
    <mergeCell ref="B7:D7"/>
    <mergeCell ref="I14:I15"/>
  </mergeCells>
  <pageMargins left="0.7" right="0.7" top="0.75" bottom="0.75" header="0.3" footer="0.3"/>
  <pageSetup paperSize="9" scale="16" orientation="portrait" r:id="rId1"/>
  <headerFooter>
    <oddHeader>&amp;R&amp;G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Prüfdoku PL (Name)</vt:lpstr>
      <vt:lpstr>Prüfdoku SK (Name)</vt:lpstr>
      <vt:lpstr>Prüfdoku VW (Name)</vt:lpstr>
      <vt:lpstr>Vergleichs-Vorprojekt - Bsp.</vt:lpstr>
      <vt:lpstr>Projektvergleich - Bsp.</vt:lpstr>
      <vt:lpstr>'Prüfdoku PL (Name)'!Druckbereich</vt:lpstr>
      <vt:lpstr>'Prüfdoku VW (Name)'!Druckbereich</vt:lpstr>
    </vt:vector>
  </TitlesOfParts>
  <Company>Bundesministerium für Arbeit, Familie und Jugend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Czaby Verena</dc:creator>
  <cp:lastModifiedBy>Breitenfelder Julia</cp:lastModifiedBy>
  <dcterms:created xsi:type="dcterms:W3CDTF">2021-10-11T12:50:06Z</dcterms:created>
  <dcterms:modified xsi:type="dcterms:W3CDTF">2023-07-20T15:07:49Z</dcterms:modified>
</cp:coreProperties>
</file>